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ith60\Desktop\Website\Procurement\"/>
    </mc:Choice>
  </mc:AlternateContent>
  <xr:revisionPtr revIDLastSave="0" documentId="8_{C9DA521B-F0EC-4C61-829E-CAA513A11B14}" xr6:coauthVersionLast="36" xr6:coauthVersionMax="36" xr10:uidLastSave="{00000000-0000-0000-0000-000000000000}"/>
  <bookViews>
    <workbookView xWindow="0" yWindow="0" windowWidth="28800" windowHeight="14025" xr2:uid="{00000000-000D-0000-FFFF-FFFF00000000}"/>
  </bookViews>
  <sheets>
    <sheet name="ContractReport" sheetId="1" r:id="rId1"/>
  </sheets>
  <definedNames>
    <definedName name="_xlnm._FilterDatabase" localSheetId="0" hidden="1">ContractReport!$A$4:$E$4</definedName>
  </definedNames>
  <calcPr calcId="191029"/>
</workbook>
</file>

<file path=xl/calcChain.xml><?xml version="1.0" encoding="utf-8"?>
<calcChain xmlns="http://schemas.openxmlformats.org/spreadsheetml/2006/main">
  <c r="E815" i="1" l="1"/>
  <c r="E814" i="1"/>
  <c r="E813" i="1"/>
  <c r="E812" i="1"/>
  <c r="E811" i="1"/>
  <c r="E810" i="1"/>
  <c r="E809" i="1"/>
  <c r="E808" i="1"/>
  <c r="E807" i="1"/>
  <c r="E806" i="1"/>
  <c r="E805" i="1"/>
  <c r="E804" i="1"/>
  <c r="E803" i="1"/>
  <c r="E802" i="1"/>
  <c r="E801" i="1"/>
  <c r="E800" i="1"/>
  <c r="E799" i="1"/>
  <c r="E798" i="1"/>
  <c r="E797" i="1"/>
  <c r="E796" i="1"/>
  <c r="E795" i="1"/>
  <c r="E794" i="1"/>
  <c r="E793" i="1"/>
  <c r="E792" i="1"/>
  <c r="E791" i="1"/>
  <c r="E790" i="1"/>
  <c r="E789" i="1"/>
  <c r="E788" i="1"/>
  <c r="E787" i="1"/>
  <c r="E786" i="1"/>
  <c r="E785" i="1"/>
  <c r="E784" i="1"/>
  <c r="E783" i="1"/>
  <c r="E782" i="1"/>
  <c r="E781" i="1"/>
  <c r="E780" i="1"/>
  <c r="E779" i="1"/>
  <c r="E778" i="1"/>
  <c r="E777" i="1"/>
  <c r="E776" i="1"/>
  <c r="E775" i="1"/>
  <c r="E774" i="1"/>
  <c r="E773" i="1"/>
  <c r="E772" i="1"/>
  <c r="E771" i="1"/>
  <c r="E770" i="1"/>
  <c r="E769" i="1"/>
  <c r="E768" i="1"/>
  <c r="E767" i="1"/>
  <c r="E766" i="1"/>
  <c r="E765" i="1"/>
  <c r="E764" i="1"/>
  <c r="E763" i="1"/>
  <c r="E762" i="1"/>
  <c r="E761" i="1"/>
  <c r="E760" i="1"/>
  <c r="E759" i="1"/>
  <c r="E758" i="1"/>
  <c r="E757" i="1"/>
  <c r="E756" i="1"/>
  <c r="E755" i="1"/>
  <c r="E754" i="1"/>
  <c r="E753" i="1"/>
  <c r="E752" i="1"/>
  <c r="E751" i="1"/>
  <c r="E750" i="1"/>
  <c r="E749" i="1"/>
  <c r="E748" i="1"/>
  <c r="E747" i="1"/>
  <c r="E746" i="1"/>
  <c r="E745" i="1"/>
  <c r="E744" i="1"/>
  <c r="E743" i="1"/>
  <c r="E742" i="1"/>
  <c r="E741" i="1"/>
  <c r="E740" i="1"/>
  <c r="E739" i="1"/>
  <c r="E738" i="1"/>
  <c r="E737" i="1"/>
  <c r="E736" i="1"/>
  <c r="E735" i="1"/>
  <c r="E734" i="1"/>
  <c r="E733" i="1"/>
  <c r="E732" i="1"/>
  <c r="E731" i="1"/>
  <c r="E730" i="1"/>
  <c r="E729" i="1"/>
  <c r="E728" i="1"/>
  <c r="E727" i="1"/>
  <c r="E726" i="1"/>
  <c r="E725" i="1"/>
  <c r="E724" i="1"/>
  <c r="E723" i="1"/>
  <c r="E722" i="1"/>
  <c r="E721" i="1"/>
  <c r="E720" i="1"/>
  <c r="E719" i="1"/>
  <c r="E718" i="1"/>
  <c r="E717" i="1"/>
  <c r="E716" i="1"/>
  <c r="E715" i="1"/>
  <c r="E714" i="1"/>
  <c r="E713" i="1"/>
  <c r="E712" i="1"/>
  <c r="E711" i="1"/>
  <c r="E710" i="1"/>
  <c r="E709" i="1"/>
  <c r="E708" i="1"/>
  <c r="E707" i="1"/>
  <c r="E706" i="1"/>
  <c r="E705" i="1"/>
  <c r="E704" i="1"/>
  <c r="E703" i="1"/>
  <c r="E702" i="1"/>
  <c r="E701" i="1"/>
  <c r="E700" i="1"/>
  <c r="E699" i="1"/>
  <c r="E698" i="1"/>
  <c r="E697" i="1"/>
  <c r="E696" i="1"/>
  <c r="E695" i="1"/>
  <c r="E694" i="1"/>
  <c r="E693" i="1"/>
  <c r="E692" i="1"/>
  <c r="E691" i="1"/>
  <c r="E690" i="1"/>
  <c r="E689" i="1"/>
  <c r="E688" i="1"/>
  <c r="E687" i="1"/>
  <c r="E686" i="1"/>
  <c r="E685" i="1"/>
  <c r="E684" i="1"/>
  <c r="E683" i="1"/>
  <c r="E682" i="1"/>
  <c r="E681" i="1"/>
  <c r="E680" i="1"/>
  <c r="E679" i="1"/>
  <c r="E678" i="1"/>
  <c r="E677" i="1"/>
  <c r="E676" i="1"/>
  <c r="E675" i="1"/>
  <c r="E674" i="1"/>
  <c r="E673" i="1"/>
  <c r="E672" i="1"/>
  <c r="E671" i="1"/>
  <c r="E670" i="1"/>
  <c r="E669" i="1"/>
  <c r="E668" i="1"/>
  <c r="E667" i="1"/>
  <c r="E666" i="1"/>
  <c r="E665" i="1"/>
  <c r="E664" i="1"/>
  <c r="E663" i="1"/>
  <c r="E662" i="1"/>
  <c r="E661" i="1"/>
  <c r="E660" i="1"/>
  <c r="E659" i="1"/>
  <c r="E658" i="1"/>
  <c r="E657" i="1"/>
  <c r="E656" i="1"/>
  <c r="E655" i="1"/>
  <c r="E654" i="1"/>
  <c r="E653" i="1"/>
  <c r="E652" i="1"/>
  <c r="E651" i="1"/>
  <c r="E650" i="1"/>
  <c r="E649" i="1"/>
  <c r="E648" i="1"/>
  <c r="E647" i="1"/>
  <c r="E646" i="1"/>
  <c r="E645" i="1"/>
  <c r="E644" i="1"/>
  <c r="E643" i="1"/>
  <c r="E642" i="1"/>
  <c r="E641" i="1"/>
  <c r="E640" i="1"/>
  <c r="E639" i="1"/>
  <c r="E638" i="1"/>
  <c r="E637" i="1"/>
  <c r="E636" i="1"/>
  <c r="E635" i="1"/>
  <c r="E634" i="1"/>
  <c r="E633" i="1"/>
  <c r="E632" i="1"/>
  <c r="E631" i="1"/>
  <c r="E630" i="1"/>
  <c r="E629" i="1"/>
  <c r="E628" i="1"/>
  <c r="E627" i="1"/>
  <c r="E626" i="1"/>
  <c r="E625" i="1"/>
  <c r="E624" i="1"/>
  <c r="E623" i="1"/>
  <c r="E622" i="1"/>
  <c r="E621" i="1"/>
  <c r="E620" i="1"/>
  <c r="E619" i="1"/>
  <c r="E618" i="1"/>
  <c r="E617" i="1"/>
  <c r="E616" i="1"/>
  <c r="E615" i="1"/>
  <c r="E614" i="1"/>
  <c r="E613" i="1"/>
  <c r="E612" i="1"/>
  <c r="E611" i="1"/>
  <c r="E610" i="1"/>
  <c r="E609" i="1"/>
  <c r="E608" i="1"/>
  <c r="E607" i="1"/>
  <c r="E606" i="1"/>
  <c r="E605" i="1"/>
  <c r="E604" i="1"/>
  <c r="E603" i="1"/>
  <c r="E602" i="1"/>
  <c r="E601" i="1"/>
  <c r="E600" i="1"/>
  <c r="E599" i="1"/>
  <c r="E598" i="1"/>
  <c r="E597" i="1"/>
  <c r="E596" i="1"/>
  <c r="E595" i="1"/>
  <c r="E594" i="1"/>
  <c r="E593" i="1"/>
  <c r="E592" i="1"/>
  <c r="E591" i="1"/>
  <c r="E590" i="1"/>
  <c r="E589" i="1"/>
  <c r="E588" i="1"/>
  <c r="E587" i="1"/>
  <c r="E586" i="1"/>
  <c r="E585" i="1"/>
  <c r="E584" i="1"/>
  <c r="E583" i="1"/>
  <c r="E582" i="1"/>
  <c r="E581" i="1"/>
  <c r="E580" i="1"/>
  <c r="E579" i="1"/>
  <c r="E578" i="1"/>
  <c r="E577" i="1"/>
  <c r="E576" i="1"/>
  <c r="E575" i="1"/>
  <c r="E574" i="1"/>
  <c r="E573" i="1"/>
  <c r="E572" i="1"/>
  <c r="E571" i="1"/>
  <c r="E570" i="1"/>
  <c r="E569" i="1"/>
  <c r="E568" i="1"/>
  <c r="E567" i="1"/>
  <c r="E566" i="1"/>
  <c r="E565" i="1"/>
  <c r="E564" i="1"/>
  <c r="E563" i="1"/>
  <c r="E562" i="1"/>
  <c r="E561" i="1"/>
  <c r="E560" i="1"/>
  <c r="E559" i="1"/>
  <c r="E558" i="1"/>
  <c r="E557" i="1"/>
  <c r="E556" i="1"/>
  <c r="E555" i="1"/>
  <c r="E554" i="1"/>
  <c r="E553" i="1"/>
  <c r="E552" i="1"/>
  <c r="E551" i="1"/>
  <c r="E550" i="1"/>
  <c r="E549" i="1"/>
  <c r="E548" i="1"/>
  <c r="E547" i="1"/>
  <c r="E546" i="1"/>
  <c r="E545" i="1"/>
  <c r="E544" i="1"/>
  <c r="E543" i="1"/>
  <c r="E542" i="1"/>
  <c r="E541" i="1"/>
  <c r="E540" i="1"/>
  <c r="E539" i="1"/>
  <c r="E538" i="1"/>
  <c r="E537" i="1"/>
  <c r="E536" i="1"/>
  <c r="E535" i="1"/>
  <c r="E534" i="1"/>
  <c r="E533" i="1"/>
  <c r="E532" i="1"/>
  <c r="E531" i="1"/>
  <c r="E530" i="1"/>
  <c r="E529" i="1"/>
  <c r="E528" i="1"/>
  <c r="E527" i="1"/>
  <c r="E526" i="1"/>
  <c r="E525" i="1"/>
  <c r="E524" i="1"/>
  <c r="E523" i="1"/>
  <c r="E522" i="1"/>
  <c r="E521" i="1"/>
  <c r="E520" i="1"/>
  <c r="E519" i="1"/>
  <c r="E518" i="1"/>
  <c r="E517" i="1"/>
  <c r="E516" i="1"/>
  <c r="E515" i="1"/>
  <c r="E514" i="1"/>
  <c r="E513" i="1"/>
  <c r="E512" i="1"/>
  <c r="E511" i="1"/>
  <c r="E510" i="1"/>
  <c r="E509" i="1"/>
  <c r="E508" i="1"/>
  <c r="E507" i="1"/>
  <c r="E506" i="1"/>
  <c r="E505" i="1"/>
  <c r="E504" i="1"/>
  <c r="E503" i="1"/>
  <c r="E502" i="1"/>
  <c r="E501" i="1"/>
  <c r="E500" i="1"/>
  <c r="E499" i="1"/>
  <c r="E498" i="1"/>
  <c r="E497" i="1"/>
  <c r="E496" i="1"/>
  <c r="E495" i="1"/>
  <c r="E494" i="1"/>
  <c r="E493" i="1"/>
  <c r="E492" i="1"/>
  <c r="E491" i="1"/>
  <c r="E490" i="1"/>
  <c r="E489" i="1"/>
  <c r="E488" i="1"/>
  <c r="E487" i="1"/>
  <c r="E486" i="1"/>
  <c r="E485" i="1"/>
  <c r="E484" i="1"/>
  <c r="E483" i="1"/>
  <c r="E482" i="1"/>
  <c r="E481" i="1"/>
  <c r="E480" i="1"/>
  <c r="E479" i="1"/>
  <c r="E478" i="1"/>
  <c r="E477" i="1"/>
  <c r="E476" i="1"/>
  <c r="E475" i="1"/>
  <c r="E474" i="1"/>
  <c r="E473" i="1"/>
  <c r="E472" i="1"/>
  <c r="E471" i="1"/>
  <c r="E470" i="1"/>
  <c r="E469" i="1"/>
  <c r="E468" i="1"/>
  <c r="E467" i="1"/>
  <c r="E466" i="1"/>
  <c r="E465" i="1"/>
  <c r="E464" i="1"/>
  <c r="E463" i="1"/>
  <c r="E462" i="1"/>
  <c r="E461" i="1"/>
  <c r="E460" i="1"/>
  <c r="E459" i="1"/>
  <c r="E458" i="1"/>
  <c r="E457" i="1"/>
  <c r="E456" i="1"/>
  <c r="E455" i="1"/>
  <c r="E454" i="1"/>
  <c r="E453" i="1"/>
  <c r="E452" i="1"/>
  <c r="E451" i="1"/>
  <c r="E450" i="1"/>
  <c r="E449" i="1"/>
  <c r="E448" i="1"/>
  <c r="E447" i="1"/>
  <c r="E446" i="1"/>
  <c r="E445" i="1"/>
  <c r="E444" i="1"/>
  <c r="E443" i="1"/>
  <c r="E442" i="1"/>
  <c r="E441" i="1"/>
  <c r="E440" i="1"/>
  <c r="E439" i="1"/>
  <c r="E438" i="1"/>
  <c r="E437" i="1"/>
  <c r="E436" i="1"/>
  <c r="E435" i="1"/>
  <c r="E434" i="1"/>
  <c r="E433" i="1"/>
  <c r="E432" i="1"/>
  <c r="E431" i="1"/>
  <c r="E430" i="1"/>
  <c r="E429" i="1"/>
  <c r="E428" i="1"/>
  <c r="E427" i="1"/>
  <c r="E426" i="1"/>
  <c r="E425" i="1"/>
  <c r="E424" i="1"/>
  <c r="E423" i="1"/>
  <c r="E422" i="1"/>
  <c r="E421" i="1"/>
  <c r="E420" i="1"/>
  <c r="E419" i="1"/>
  <c r="E418" i="1"/>
  <c r="E417" i="1"/>
  <c r="E416" i="1"/>
  <c r="E415" i="1"/>
  <c r="E414" i="1"/>
  <c r="E413" i="1"/>
  <c r="E412" i="1"/>
  <c r="E411" i="1"/>
  <c r="E410" i="1"/>
  <c r="E409" i="1"/>
  <c r="E408" i="1"/>
  <c r="E407" i="1"/>
  <c r="E406" i="1"/>
  <c r="E405" i="1"/>
  <c r="E404" i="1"/>
  <c r="E403" i="1"/>
  <c r="E402" i="1"/>
  <c r="E401" i="1"/>
  <c r="E400" i="1"/>
  <c r="E399" i="1"/>
  <c r="E398" i="1"/>
  <c r="E397" i="1"/>
  <c r="E396" i="1"/>
  <c r="E395" i="1"/>
  <c r="E394" i="1"/>
  <c r="E393" i="1"/>
  <c r="E392" i="1"/>
  <c r="E391" i="1"/>
  <c r="E390" i="1"/>
  <c r="E389" i="1"/>
  <c r="E388" i="1"/>
  <c r="E387" i="1"/>
  <c r="E386" i="1"/>
  <c r="E385" i="1"/>
  <c r="E384" i="1"/>
  <c r="E383" i="1"/>
  <c r="E382" i="1"/>
  <c r="E381" i="1"/>
  <c r="E380" i="1"/>
  <c r="E379" i="1"/>
  <c r="E378" i="1"/>
  <c r="E377" i="1"/>
  <c r="E376" i="1"/>
  <c r="E375" i="1"/>
  <c r="E374" i="1"/>
  <c r="E373" i="1"/>
  <c r="E372" i="1"/>
  <c r="E371" i="1"/>
  <c r="E370" i="1"/>
  <c r="E369" i="1"/>
  <c r="E368" i="1"/>
  <c r="E367" i="1"/>
  <c r="E366" i="1"/>
  <c r="E365" i="1"/>
  <c r="E364" i="1"/>
  <c r="E363" i="1"/>
  <c r="E362" i="1"/>
  <c r="E361" i="1"/>
  <c r="E360" i="1"/>
  <c r="E359" i="1"/>
  <c r="E358" i="1"/>
  <c r="E357" i="1"/>
  <c r="E356" i="1"/>
  <c r="E355" i="1"/>
  <c r="E354" i="1"/>
  <c r="E353" i="1"/>
  <c r="E352" i="1"/>
  <c r="E351" i="1"/>
  <c r="E350" i="1"/>
  <c r="E349" i="1"/>
  <c r="E348" i="1"/>
  <c r="E347" i="1"/>
  <c r="E346" i="1"/>
  <c r="E345" i="1"/>
  <c r="E344" i="1"/>
  <c r="E343" i="1"/>
  <c r="E342" i="1"/>
  <c r="E341" i="1"/>
  <c r="E340" i="1"/>
  <c r="E339" i="1"/>
  <c r="E338" i="1"/>
  <c r="E337" i="1"/>
  <c r="E336" i="1"/>
  <c r="E335" i="1"/>
  <c r="E334" i="1"/>
  <c r="E333" i="1"/>
  <c r="E332" i="1"/>
  <c r="E331" i="1"/>
  <c r="E330" i="1"/>
  <c r="E329" i="1"/>
  <c r="E328" i="1"/>
  <c r="E327" i="1"/>
  <c r="E326" i="1"/>
  <c r="E325" i="1"/>
  <c r="E324" i="1"/>
  <c r="E323" i="1"/>
  <c r="E322" i="1"/>
  <c r="E321" i="1"/>
  <c r="E320" i="1"/>
  <c r="E319" i="1"/>
  <c r="E318" i="1"/>
  <c r="E317" i="1"/>
  <c r="E316" i="1"/>
  <c r="E315" i="1"/>
  <c r="E314" i="1"/>
  <c r="E313" i="1"/>
  <c r="E312" i="1"/>
  <c r="E311" i="1"/>
  <c r="E310" i="1"/>
  <c r="E309" i="1"/>
  <c r="E308" i="1"/>
  <c r="E307" i="1"/>
  <c r="E306" i="1"/>
  <c r="E305" i="1"/>
  <c r="E304" i="1"/>
  <c r="E303" i="1"/>
  <c r="E302" i="1"/>
  <c r="E301" i="1"/>
  <c r="E300" i="1"/>
  <c r="E299" i="1"/>
  <c r="E298" i="1"/>
  <c r="E297" i="1"/>
  <c r="E296" i="1"/>
  <c r="E295" i="1"/>
  <c r="E294" i="1"/>
  <c r="E293" i="1"/>
  <c r="E292" i="1"/>
  <c r="E291" i="1"/>
  <c r="E290" i="1"/>
  <c r="E289" i="1"/>
  <c r="E288" i="1"/>
  <c r="E287" i="1"/>
  <c r="E286" i="1"/>
  <c r="E285" i="1"/>
  <c r="E284" i="1"/>
  <c r="E283" i="1"/>
  <c r="E282" i="1"/>
  <c r="E281" i="1"/>
  <c r="E280" i="1"/>
  <c r="E279" i="1"/>
  <c r="E278" i="1"/>
  <c r="E277" i="1"/>
  <c r="E276" i="1"/>
  <c r="E275" i="1"/>
  <c r="E274" i="1"/>
  <c r="E273" i="1"/>
  <c r="E272" i="1"/>
  <c r="E271" i="1"/>
  <c r="E270" i="1"/>
  <c r="E269" i="1"/>
  <c r="E268" i="1"/>
  <c r="E267" i="1"/>
  <c r="E266" i="1"/>
  <c r="E265" i="1"/>
  <c r="E264" i="1"/>
  <c r="E263" i="1"/>
  <c r="E262" i="1"/>
  <c r="E261" i="1"/>
  <c r="E260" i="1"/>
  <c r="E259" i="1"/>
  <c r="E258" i="1"/>
  <c r="E257" i="1"/>
  <c r="E256" i="1"/>
  <c r="E255" i="1"/>
  <c r="E254" i="1"/>
  <c r="E253" i="1"/>
  <c r="E252" i="1"/>
  <c r="E251" i="1"/>
  <c r="E250" i="1"/>
  <c r="E249" i="1"/>
  <c r="E248" i="1"/>
  <c r="E247" i="1"/>
  <c r="E246" i="1"/>
  <c r="E245" i="1"/>
  <c r="E244" i="1"/>
  <c r="E243" i="1"/>
  <c r="E242" i="1"/>
  <c r="E241" i="1"/>
  <c r="E240" i="1"/>
  <c r="E239" i="1"/>
  <c r="E238" i="1"/>
  <c r="E237" i="1"/>
  <c r="E236" i="1"/>
  <c r="E235" i="1"/>
  <c r="E234" i="1"/>
  <c r="E233" i="1"/>
  <c r="E232" i="1"/>
  <c r="E231" i="1"/>
  <c r="E230" i="1"/>
  <c r="E229" i="1"/>
  <c r="E228" i="1"/>
  <c r="E227" i="1"/>
  <c r="E226" i="1"/>
  <c r="E225" i="1"/>
  <c r="E224" i="1"/>
  <c r="E223" i="1"/>
  <c r="E222" i="1"/>
  <c r="E221" i="1"/>
  <c r="E220" i="1"/>
  <c r="E219" i="1"/>
  <c r="E218" i="1"/>
  <c r="E217" i="1"/>
  <c r="E216" i="1"/>
  <c r="E215" i="1"/>
  <c r="E214" i="1"/>
  <c r="E213" i="1"/>
  <c r="E212" i="1"/>
  <c r="E211" i="1"/>
  <c r="E210" i="1"/>
  <c r="E209" i="1"/>
  <c r="E208" i="1"/>
  <c r="E207" i="1"/>
  <c r="E206" i="1"/>
  <c r="E205" i="1"/>
  <c r="E204" i="1"/>
  <c r="E203" i="1"/>
  <c r="E202" i="1"/>
  <c r="E201" i="1"/>
  <c r="E200" i="1"/>
  <c r="E199" i="1"/>
  <c r="E198" i="1"/>
  <c r="E197" i="1"/>
  <c r="E196" i="1"/>
  <c r="E195" i="1"/>
  <c r="E194" i="1"/>
  <c r="E193" i="1"/>
  <c r="E192" i="1"/>
  <c r="E191" i="1"/>
  <c r="E190" i="1"/>
  <c r="E189" i="1"/>
  <c r="E188" i="1"/>
  <c r="E187" i="1"/>
  <c r="E186" i="1"/>
  <c r="E185" i="1"/>
  <c r="E184" i="1"/>
  <c r="E183" i="1"/>
  <c r="E182" i="1"/>
  <c r="E181" i="1"/>
  <c r="E180" i="1"/>
  <c r="E179" i="1"/>
  <c r="E178" i="1"/>
  <c r="E177" i="1"/>
  <c r="E176" i="1"/>
  <c r="E175" i="1"/>
  <c r="E174" i="1"/>
  <c r="E173" i="1"/>
  <c r="E172" i="1"/>
  <c r="E171" i="1"/>
  <c r="E170" i="1"/>
  <c r="E169" i="1"/>
  <c r="E168" i="1"/>
  <c r="E167" i="1"/>
  <c r="E166" i="1"/>
  <c r="E165" i="1"/>
  <c r="E164" i="1"/>
  <c r="E163" i="1"/>
  <c r="E162" i="1"/>
  <c r="E161" i="1"/>
  <c r="E160" i="1"/>
  <c r="E159" i="1"/>
  <c r="E158" i="1"/>
  <c r="E157" i="1"/>
  <c r="E156" i="1"/>
  <c r="E155" i="1"/>
  <c r="E154" i="1"/>
  <c r="E153" i="1"/>
  <c r="E152" i="1"/>
  <c r="E151" i="1"/>
  <c r="E150" i="1"/>
  <c r="E149" i="1"/>
  <c r="E148" i="1"/>
  <c r="E147" i="1"/>
  <c r="E146" i="1"/>
  <c r="E145" i="1"/>
  <c r="E144" i="1"/>
  <c r="E143" i="1"/>
  <c r="E142" i="1"/>
  <c r="E141" i="1"/>
  <c r="E140" i="1"/>
  <c r="E139" i="1"/>
  <c r="E138" i="1"/>
  <c r="E137" i="1"/>
  <c r="E136" i="1"/>
  <c r="E135" i="1"/>
  <c r="E134" i="1"/>
  <c r="E133" i="1"/>
  <c r="E132" i="1"/>
  <c r="E131" i="1"/>
  <c r="E130" i="1"/>
  <c r="E129" i="1"/>
  <c r="E128" i="1"/>
  <c r="E127" i="1"/>
  <c r="E126" i="1"/>
  <c r="E125" i="1"/>
  <c r="E124" i="1"/>
  <c r="E123" i="1"/>
  <c r="E122" i="1"/>
  <c r="E121" i="1"/>
  <c r="E120" i="1"/>
  <c r="E119" i="1"/>
  <c r="E118" i="1"/>
  <c r="E117" i="1"/>
  <c r="E116" i="1"/>
  <c r="E115" i="1"/>
  <c r="E114" i="1"/>
  <c r="E113" i="1"/>
  <c r="E112" i="1"/>
  <c r="E111" i="1"/>
  <c r="E110" i="1"/>
  <c r="E109" i="1"/>
  <c r="E108" i="1"/>
  <c r="E107" i="1"/>
  <c r="E106" i="1"/>
  <c r="E105" i="1"/>
  <c r="E104" i="1"/>
  <c r="E103" i="1"/>
  <c r="E102" i="1"/>
  <c r="E101" i="1"/>
  <c r="E100" i="1"/>
  <c r="E99" i="1"/>
  <c r="E98" i="1"/>
  <c r="E97" i="1"/>
  <c r="E96" i="1"/>
  <c r="E95" i="1"/>
  <c r="E94" i="1"/>
  <c r="E93" i="1"/>
  <c r="E92" i="1"/>
  <c r="E91" i="1"/>
  <c r="E90" i="1"/>
  <c r="E89" i="1"/>
  <c r="E88" i="1"/>
  <c r="E87" i="1"/>
  <c r="E86" i="1"/>
  <c r="E85" i="1"/>
  <c r="E84" i="1"/>
  <c r="E83" i="1"/>
  <c r="E82" i="1"/>
  <c r="E81" i="1"/>
  <c r="E80" i="1"/>
  <c r="E79" i="1"/>
  <c r="E78" i="1"/>
  <c r="E77" i="1"/>
  <c r="E76" i="1"/>
  <c r="E75" i="1"/>
  <c r="E74" i="1"/>
  <c r="E73" i="1"/>
  <c r="E72" i="1"/>
  <c r="E71" i="1"/>
  <c r="E70" i="1"/>
  <c r="E69" i="1"/>
  <c r="E68" i="1"/>
  <c r="E67" i="1"/>
  <c r="E66" i="1"/>
  <c r="E65" i="1"/>
  <c r="E64" i="1"/>
  <c r="E63" i="1"/>
  <c r="E62" i="1"/>
  <c r="E61" i="1"/>
  <c r="E60" i="1"/>
  <c r="E59" i="1"/>
  <c r="E58" i="1"/>
  <c r="E57" i="1"/>
  <c r="E56" i="1"/>
  <c r="E55" i="1"/>
  <c r="E54" i="1"/>
  <c r="E53" i="1"/>
  <c r="E52" i="1"/>
  <c r="E51" i="1"/>
  <c r="E50" i="1"/>
  <c r="E49" i="1"/>
  <c r="E48" i="1"/>
  <c r="E47" i="1"/>
  <c r="E46" i="1"/>
  <c r="E45" i="1"/>
  <c r="E44" i="1"/>
  <c r="E43" i="1"/>
  <c r="E42" i="1"/>
  <c r="E41" i="1"/>
  <c r="E40" i="1"/>
  <c r="E39" i="1"/>
  <c r="E38" i="1"/>
  <c r="E37" i="1"/>
  <c r="E36" i="1"/>
  <c r="E35" i="1"/>
  <c r="E34" i="1"/>
  <c r="E33" i="1"/>
  <c r="E32" i="1"/>
  <c r="E31" i="1"/>
  <c r="E30" i="1"/>
  <c r="E29" i="1"/>
  <c r="E28" i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5" i="1"/>
</calcChain>
</file>

<file path=xl/sharedStrings.xml><?xml version="1.0" encoding="utf-8"?>
<sst xmlns="http://schemas.openxmlformats.org/spreadsheetml/2006/main" count="3259" uniqueCount="2177">
  <si>
    <t>Awarded contract list</t>
  </si>
  <si>
    <t>Last updated Jan. 08, 2025</t>
  </si>
  <si>
    <t>Contract number</t>
  </si>
  <si>
    <t>Supplier</t>
  </si>
  <si>
    <t>Description</t>
  </si>
  <si>
    <t>Solicitation title</t>
  </si>
  <si>
    <t>Maturity date</t>
  </si>
  <si>
    <t>071321-CEN</t>
  </si>
  <si>
    <t>22nd Century Technologies</t>
  </si>
  <si>
    <t>IT managed services and staff augmentation provider</t>
  </si>
  <si>
    <t>IT Managed Service and Staff Augmentation Solutions</t>
  </si>
  <si>
    <t>121923-CEN</t>
  </si>
  <si>
    <t>Security, cloud, network, and data services</t>
  </si>
  <si>
    <t>Technology Products and Services with Related Solutions</t>
  </si>
  <si>
    <t>090122-911</t>
  </si>
  <si>
    <t>911 Supply</t>
  </si>
  <si>
    <t>Law enforcement equipment *available only in Canada</t>
  </si>
  <si>
    <t>Law Enforcement Equipment</t>
  </si>
  <si>
    <t>121923-A3C</t>
  </si>
  <si>
    <t>A3 Communications</t>
  </si>
  <si>
    <t>Full-service systems integrator</t>
  </si>
  <si>
    <t>062421-ABA</t>
  </si>
  <si>
    <t>Abacus Service Corp.</t>
  </si>
  <si>
    <t>Facilities management and maintenance</t>
  </si>
  <si>
    <t>Facilities Maintenance Services</t>
  </si>
  <si>
    <t>071223-ACS</t>
  </si>
  <si>
    <t>Accu-Steel, Inc.</t>
  </si>
  <si>
    <t>Fabric-covered buildings</t>
  </si>
  <si>
    <t>Fabric Structures with Related Materials and Services</t>
  </si>
  <si>
    <t>020723-ASI</t>
  </si>
  <si>
    <t>Across International</t>
  </si>
  <si>
    <t>Material processing and medical laboratory equipment</t>
  </si>
  <si>
    <t>Laboratory and Science Equipment, Supplies, and Related Technology and Services</t>
  </si>
  <si>
    <t>081524-ACR</t>
  </si>
  <si>
    <t>Acterra Group</t>
  </si>
  <si>
    <t>Aboveground storage tank equipment &amp; service</t>
  </si>
  <si>
    <t>Aboveground Fuel and Fluid Storage with Related Hardware, Software, and Services</t>
  </si>
  <si>
    <t>081721-ADP</t>
  </si>
  <si>
    <t>Active Deployment Systems</t>
  </si>
  <si>
    <t>Restroom and shower solutions</t>
  </si>
  <si>
    <t>Restroom and Shower Facility Solutions</t>
  </si>
  <si>
    <t>110122-ADB</t>
  </si>
  <si>
    <t>ADB Safegate</t>
  </si>
  <si>
    <t>Airport runway materials</t>
  </si>
  <si>
    <t>Airport Runway Materials with Related Supplies and Services</t>
  </si>
  <si>
    <t>062723-ADT</t>
  </si>
  <si>
    <t>ADROIT (Alternative Student Transportation)</t>
  </si>
  <si>
    <t>Alternative student transportation solutions</t>
  </si>
  <si>
    <t>Alternative Student and Client Transportation Solutions</t>
  </si>
  <si>
    <t>060624-ASL</t>
  </si>
  <si>
    <t>Adroit Staffing</t>
  </si>
  <si>
    <t>Public sector and education administration software solutions</t>
  </si>
  <si>
    <t>Software Solutions and Related Services for Public Sector and Education Administration</t>
  </si>
  <si>
    <t>051922-ADV</t>
  </si>
  <si>
    <t>Advanta</t>
  </si>
  <si>
    <t>Wellness engagement program</t>
  </si>
  <si>
    <t>Wellness Engagement Program Solutions and Related Services</t>
  </si>
  <si>
    <t>011223-ADX</t>
  </si>
  <si>
    <t>Advexure</t>
  </si>
  <si>
    <t>Unmanned vehicle systems</t>
  </si>
  <si>
    <t>Unmanned and Remotely Operated Vehicle Systems with Related Technology and Services</t>
  </si>
  <si>
    <t>122123-RVG-1</t>
  </si>
  <si>
    <t>AEV</t>
  </si>
  <si>
    <t>AEV: Emergency Vehicle Excellence</t>
  </si>
  <si>
    <t>Ambulance and Emergency Medical Service Vehicles</t>
  </si>
  <si>
    <t>082923-AGCO</t>
  </si>
  <si>
    <t>AGCO Corporation</t>
  </si>
  <si>
    <t>Agricultural tractors</t>
  </si>
  <si>
    <t>Ag Tractors with Related Attachments, Accessories, and Supplies</t>
  </si>
  <si>
    <t>020221-AAC</t>
  </si>
  <si>
    <t>Agile Fleet</t>
  </si>
  <si>
    <t>Fleet management</t>
  </si>
  <si>
    <t>Fleet Management Technologies with Related Software Solutions</t>
  </si>
  <si>
    <t>111522-APT</t>
  </si>
  <si>
    <t>Airport Technologies</t>
  </si>
  <si>
    <t>Airport runway equipment</t>
  </si>
  <si>
    <t>Airport Runway Equipment with Related Supplies and Services</t>
  </si>
  <si>
    <t>070821-AGI-2</t>
  </si>
  <si>
    <t>Alamo Group Texas LLC - Mantis</t>
  </si>
  <si>
    <t>Road right-of-way maintenance equipment</t>
  </si>
  <si>
    <t>Road Right-of-Way Maintenance Equipment</t>
  </si>
  <si>
    <t>070821-AGI</t>
  </si>
  <si>
    <t>Alamo Group Texas LLC- Alamo Industrial</t>
  </si>
  <si>
    <t>070821-AGI-1</t>
  </si>
  <si>
    <t>Alamo Group Texas LLC-Terrain King</t>
  </si>
  <si>
    <t>010424-ALH</t>
  </si>
  <si>
    <t>All Hands Fire Equipment</t>
  </si>
  <si>
    <t>Firefighting PPE and Cleaning</t>
  </si>
  <si>
    <t>Firefighting Personal Protective Equipment with Related Equipment Cleaning</t>
  </si>
  <si>
    <t>020124-ALH</t>
  </si>
  <si>
    <t>Firefighter equipment and rescue tools</t>
  </si>
  <si>
    <t>Firefighting Equipment and Rescue Tools with Related Supplies and Accessories</t>
  </si>
  <si>
    <t>090122-ATS</t>
  </si>
  <si>
    <t>All Traffic Solutions</t>
  </si>
  <si>
    <t>Law enforcement equipment</t>
  </si>
  <si>
    <t>120320-ALL</t>
  </si>
  <si>
    <t>All-American Arena Products</t>
  </si>
  <si>
    <t>Ice rinks and arena equipment</t>
  </si>
  <si>
    <t>Ice Rink and Arena Equipment with Related Supplies and Services</t>
  </si>
  <si>
    <t>020421-ALP</t>
  </si>
  <si>
    <t>ALPHA Facilities Solutions</t>
  </si>
  <si>
    <t>Facility assessment and planning</t>
  </si>
  <si>
    <t>Facility Assessment and Planning with Related Services</t>
  </si>
  <si>
    <t>110421-ALT</t>
  </si>
  <si>
    <t>Altec Industries</t>
  </si>
  <si>
    <t>Digger derricks, bucket trucks, and utility equipment</t>
  </si>
  <si>
    <t>Public Utility Equipment with Related Accessories and Supplies</t>
  </si>
  <si>
    <t>070821-ATZ</t>
  </si>
  <si>
    <t>Altoz</t>
  </si>
  <si>
    <t>061324-AMH</t>
  </si>
  <si>
    <t>Amergis Healthcare Staffing &amp; Sunburst Workforce Advisors</t>
  </si>
  <si>
    <t>Healthcare and educational staffing services. Sunburst MSP services</t>
  </si>
  <si>
    <t>Staffing with Related Services and Solutions</t>
  </si>
  <si>
    <t>092922-AGO</t>
  </si>
  <si>
    <t>American Cargo Group</t>
  </si>
  <si>
    <t>Trailers</t>
  </si>
  <si>
    <t>Trailers with Related Equipment, Accessories, and Services</t>
  </si>
  <si>
    <t>112420-ARC</t>
  </si>
  <si>
    <t>American Ramp Company</t>
  </si>
  <si>
    <t>Skate parks</t>
  </si>
  <si>
    <t>Skatepark, Bike Park, and Pump Track Solutions with Related Equipment, Accessories, and Services</t>
  </si>
  <si>
    <t>091423-AMTAB</t>
  </si>
  <si>
    <t>AmTab Manufacturing</t>
  </si>
  <si>
    <t>Furniture and signage</t>
  </si>
  <si>
    <t>Furniture Solutions with Related Accessories and Services</t>
  </si>
  <si>
    <t>011124-ATX</t>
  </si>
  <si>
    <t>Anchortex Corporation</t>
  </si>
  <si>
    <t>Uniforms, tactical gear, and detention supplies</t>
  </si>
  <si>
    <t>Uniforms with Related Products and Services</t>
  </si>
  <si>
    <t>020221-IVS</t>
  </si>
  <si>
    <t>AngelTrax</t>
  </si>
  <si>
    <t>In-vehicle HD video surveillance and tracking</t>
  </si>
  <si>
    <t>010521-LSI-2</t>
  </si>
  <si>
    <t>Aquatix</t>
  </si>
  <si>
    <t>Aquatix aqua play is for everyone everywhere</t>
  </si>
  <si>
    <t>Playground and Water Play Equipment with Related Accessories and Services</t>
  </si>
  <si>
    <t>031121-ACO</t>
  </si>
  <si>
    <t>Ariens</t>
  </si>
  <si>
    <t>Snow removal, landscape, and grounds equipment</t>
  </si>
  <si>
    <t>Grounds Maintenance Equipment, Attachments, and Accessories with Related Services</t>
  </si>
  <si>
    <t>120721-ARS</t>
  </si>
  <si>
    <t>Aries Industries</t>
  </si>
  <si>
    <t>Pipeline video inspection/rehabilitation equipment</t>
  </si>
  <si>
    <t>Underground Infrastructure Inspection and Rehabilitation Equipment with Related Services</t>
  </si>
  <si>
    <t>013020-ARP</t>
  </si>
  <si>
    <t>ARI-Hetra</t>
  </si>
  <si>
    <t>Heavy-duty vehicle maintenance equipment</t>
  </si>
  <si>
    <t>Vehicle Lifts, with Garage and Fleet Maintenance Equipment</t>
  </si>
  <si>
    <t>031623-GLG</t>
  </si>
  <si>
    <t>Arthur J. Gallagher &amp; Co.</t>
  </si>
  <si>
    <t>Employee financial wellness</t>
  </si>
  <si>
    <t>Employee Financial Wellness Programming and Related Employer-Sponsored Financial Solutions</t>
  </si>
  <si>
    <t>112420-ART</t>
  </si>
  <si>
    <t>Artisan Skateparks</t>
  </si>
  <si>
    <t>Skate and BMX parks, pump tracks, and sports facilities</t>
  </si>
  <si>
    <t>071223-ASA</t>
  </si>
  <si>
    <t>ASATI</t>
  </si>
  <si>
    <t>Fabric air structures</t>
  </si>
  <si>
    <t>111522-AEB</t>
  </si>
  <si>
    <t>ASH North America</t>
  </si>
  <si>
    <t>062222-AEB</t>
  </si>
  <si>
    <t>Snow and ice equipment</t>
  </si>
  <si>
    <t>Snow and Ice Handling Equipment, Supplies, and Accessories</t>
  </si>
  <si>
    <t>062723-ARS</t>
  </si>
  <si>
    <t>Assist Services</t>
  </si>
  <si>
    <t>Alternative student transportation</t>
  </si>
  <si>
    <t>060122-ATE</t>
  </si>
  <si>
    <t>Astec</t>
  </si>
  <si>
    <t>Road paving and construction equipment</t>
  </si>
  <si>
    <t>Roadway Paving Equipment</t>
  </si>
  <si>
    <t>031622-AST</t>
  </si>
  <si>
    <t>AstroTurf</t>
  </si>
  <si>
    <t>Artificial turf</t>
  </si>
  <si>
    <t>Artificial Turf and Tracks with Installation, Related Equipment, Materials, and Supplies</t>
  </si>
  <si>
    <t>031022-AST</t>
  </si>
  <si>
    <t>Athletic surfaces</t>
  </si>
  <si>
    <t>Athletic Surfaces with Installation, Related Equipment, Materials, and Services</t>
  </si>
  <si>
    <t>031924-ATT</t>
  </si>
  <si>
    <t>AT&amp;T</t>
  </si>
  <si>
    <t>Wireless services: public safety and education</t>
  </si>
  <si>
    <t>Wireless Voice and Data Services with Related Solutions, Equipment, and Accessories</t>
  </si>
  <si>
    <t>120320-ATH</t>
  </si>
  <si>
    <t>Athletica Sport Systems Inc.</t>
  </si>
  <si>
    <t>Ice arena and sports facility products</t>
  </si>
  <si>
    <t>051321-AOG</t>
  </si>
  <si>
    <t>ATIMS</t>
  </si>
  <si>
    <t>JMS, OMS, and inmate management/tracking software</t>
  </si>
  <si>
    <t>Public Safety Software</t>
  </si>
  <si>
    <t>071223-AGR</t>
  </si>
  <si>
    <t>Atlas Greenhouse</t>
  </si>
  <si>
    <t>Fabric structure and greenhouse manufacturer</t>
  </si>
  <si>
    <t>053024-ATY</t>
  </si>
  <si>
    <t>Atlas Toyota</t>
  </si>
  <si>
    <t>Forklifts</t>
  </si>
  <si>
    <t>Forklifts, Lift Trucks with Related Products and Services</t>
  </si>
  <si>
    <t>031622-ATF</t>
  </si>
  <si>
    <t>A-Turf</t>
  </si>
  <si>
    <t>Synthetic turf fields</t>
  </si>
  <si>
    <t>032824-ATC</t>
  </si>
  <si>
    <t>Autocar</t>
  </si>
  <si>
    <t>Class 7-8 chassis with related equipment</t>
  </si>
  <si>
    <t>Class 4-8 Chassis with Related Equipment, Accessories, and Services</t>
  </si>
  <si>
    <t>120423-AUTOM</t>
  </si>
  <si>
    <t>Automotus</t>
  </si>
  <si>
    <t>Automated curb management for safer streets</t>
  </si>
  <si>
    <t>Curb Management Technologies with Related Services</t>
  </si>
  <si>
    <t>020223-AVT</t>
  </si>
  <si>
    <t>Avant Tecno</t>
  </si>
  <si>
    <t>Medium-duty construction equipment</t>
  </si>
  <si>
    <t>Medium Duty and Compact Construction Equipment with Related Attachments</t>
  </si>
  <si>
    <t>120122-AVY</t>
  </si>
  <si>
    <t>Avaya</t>
  </si>
  <si>
    <t>Integrated communications experiences</t>
  </si>
  <si>
    <t>Unified Communication and Contact Center Solutions</t>
  </si>
  <si>
    <t>092722-AXN</t>
  </si>
  <si>
    <t>Axon Enterprise</t>
  </si>
  <si>
    <t>Conducted energy weapons</t>
  </si>
  <si>
    <t>Conducted Energy Weapons</t>
  </si>
  <si>
    <t>101223-AXN</t>
  </si>
  <si>
    <t>Public safety video surveillance</t>
  </si>
  <si>
    <t>Public Safety Video Surveillance Solutions with Related Equipment, Software and Accessories</t>
  </si>
  <si>
    <t>063022-BRG</t>
  </si>
  <si>
    <t>Bargreen Ellingson</t>
  </si>
  <si>
    <t>Kitchen equipment and foodservice supplies</t>
  </si>
  <si>
    <t>Commercial Kitchen Equipment with Related Supplies and Services</t>
  </si>
  <si>
    <t>032824-CRN</t>
  </si>
  <si>
    <t>Battle Motors, Inc.</t>
  </si>
  <si>
    <t>Class 6, 7, and 8 chassis</t>
  </si>
  <si>
    <t>010521-BUR</t>
  </si>
  <si>
    <t>BCI Burke</t>
  </si>
  <si>
    <t>Playground equipment</t>
  </si>
  <si>
    <t>120320-ATH-1</t>
  </si>
  <si>
    <t>Becker Arena Products Inc.</t>
  </si>
  <si>
    <t>Ice rink and arena equipment</t>
  </si>
  <si>
    <t>040522-BEK</t>
  </si>
  <si>
    <t>Ben E. Keith</t>
  </si>
  <si>
    <t>Food service supplies and equipment</t>
  </si>
  <si>
    <t>Food Products and Distribution (other than School Food Authorities) with Related Supplies, Technology, and Services</t>
  </si>
  <si>
    <t>121223-BND</t>
  </si>
  <si>
    <t>BendPak Inc.</t>
  </si>
  <si>
    <t>Vehicle lifts, wheel service &amp; shop equipment</t>
  </si>
  <si>
    <t>Vehicle Lifts with Garage and Fleet Maintenance Equipment</t>
  </si>
  <si>
    <t>061323-BPS</t>
  </si>
  <si>
    <t>Bentley Mills</t>
  </si>
  <si>
    <t>Flooring</t>
  </si>
  <si>
    <t>Flooring Materials with Related Supplies and Services</t>
  </si>
  <si>
    <t>020624-BTC</t>
  </si>
  <si>
    <t>Betacom</t>
  </si>
  <si>
    <t>Private wireless</t>
  </si>
  <si>
    <t>Private Wireless Services with Related Solutions</t>
  </si>
  <si>
    <t>011124-BLA</t>
  </si>
  <si>
    <t>Blauer Manufacturing</t>
  </si>
  <si>
    <t>Uniforms and related accessories</t>
  </si>
  <si>
    <t>042221-SEM</t>
  </si>
  <si>
    <t>Blink Charging (CCGI Holdings, LLC)</t>
  </si>
  <si>
    <t>Electric vehicle equipment</t>
  </si>
  <si>
    <t>Electric Vehicle Supply Equipment and Related Services</t>
  </si>
  <si>
    <t>120423-BLKAY</t>
  </si>
  <si>
    <t>Blinkay</t>
  </si>
  <si>
    <t>Complete parking control solution</t>
  </si>
  <si>
    <t>063020-BBB</t>
  </si>
  <si>
    <t>Blue Bird Bus</t>
  </si>
  <si>
    <t>School buses</t>
  </si>
  <si>
    <t>School Buses with Related Accessories, Supplies, Parts, and Services</t>
  </si>
  <si>
    <t>120423-BLUSY</t>
  </si>
  <si>
    <t>Blue Systems</t>
  </si>
  <si>
    <t>Curb &amp; Mobility Management Data Platform</t>
  </si>
  <si>
    <t>081524-TAN</t>
  </si>
  <si>
    <t>Blue1 Energy Equipment</t>
  </si>
  <si>
    <t>Above-ground fuel storage and dispensing equipment</t>
  </si>
  <si>
    <t>012524-ABN</t>
  </si>
  <si>
    <t>BlueConduit</t>
  </si>
  <si>
    <t>Lead service line inventory solutions</t>
  </si>
  <si>
    <t>Water Service Line Inventory and Management Systems with Related Services</t>
  </si>
  <si>
    <t>110822-BSC</t>
  </si>
  <si>
    <t>BlueScope Construction</t>
  </si>
  <si>
    <t>Pre-engineered buildings</t>
  </si>
  <si>
    <t>Pre-Engineered Buildings with Related Materials and Services</t>
  </si>
  <si>
    <t>031623-BMG</t>
  </si>
  <si>
    <t>BMG Money</t>
  </si>
  <si>
    <t>031121-CEC</t>
  </si>
  <si>
    <t>Bobcat/Doosan/Clark Equip.</t>
  </si>
  <si>
    <t>Landscape and grounds maintenance equipment</t>
  </si>
  <si>
    <t>020223-CEC</t>
  </si>
  <si>
    <t>020923-CEC</t>
  </si>
  <si>
    <t>Portable construction equipment</t>
  </si>
  <si>
    <t>Portable Construction Equipment with Related Accessories and Attachments</t>
  </si>
  <si>
    <t>060122-BAI</t>
  </si>
  <si>
    <t>BOMAG</t>
  </si>
  <si>
    <t>Soil and Asphalt Rollers, Pavers, Landfill and Refuse Compactors</t>
  </si>
  <si>
    <t>070821-BFD</t>
  </si>
  <si>
    <t>Bomford Turner</t>
  </si>
  <si>
    <t>062222-BNL</t>
  </si>
  <si>
    <t>Bonnell Industries</t>
  </si>
  <si>
    <t>031121-TTC-1</t>
  </si>
  <si>
    <t>BOSS Snow Plows</t>
  </si>
  <si>
    <t>Snow and Ice removal equipment</t>
  </si>
  <si>
    <t>040621-BXG</t>
  </si>
  <si>
    <t>Box Gang Manufacturing</t>
  </si>
  <si>
    <t>Waste and recycling equipment and containers</t>
  </si>
  <si>
    <t>Bulk Solid Waste and Recycling Equipment</t>
  </si>
  <si>
    <t>120822-BXX</t>
  </si>
  <si>
    <t>BOXX Modular</t>
  </si>
  <si>
    <t>Relocatable building solutions</t>
  </si>
  <si>
    <t>Relocatable Building and Storage Solutions with Related Services</t>
  </si>
  <si>
    <t>090320-SDI</t>
  </si>
  <si>
    <t>Brightly</t>
  </si>
  <si>
    <t>Computerized maintenance management system (CMMS)</t>
  </si>
  <si>
    <t>Public Sector and Education Administration Software Solutions with Related Services</t>
  </si>
  <si>
    <t>031623-BRP</t>
  </si>
  <si>
    <t>BrightPlan</t>
  </si>
  <si>
    <t>120921-BLE</t>
  </si>
  <si>
    <t>Brindlee Mountain Fire Apparatus</t>
  </si>
  <si>
    <t>Buy, sell, and fix used fire apparatus</t>
  </si>
  <si>
    <t>Used and Pre-Owned Firefighting, Fire Service, Ambulance, and Emergency Service Vehicle Solutions</t>
  </si>
  <si>
    <t>031423-BRM</t>
  </si>
  <si>
    <t>Brine Masters</t>
  </si>
  <si>
    <t>Salt and brine</t>
  </si>
  <si>
    <t>Salt, Brine, and Anti-Icing or De-Icing Agents, and Brine Production and Storage Systems</t>
  </si>
  <si>
    <t>071223-BRT</t>
  </si>
  <si>
    <t>Britespan</t>
  </si>
  <si>
    <t>Fabric structures</t>
  </si>
  <si>
    <t>093021-BUC</t>
  </si>
  <si>
    <t>Bucher</t>
  </si>
  <si>
    <t>Street sweepers</t>
  </si>
  <si>
    <t>Street Sweepers and Specialty Sweepers, with Related Equipment, Accessories, and Supplies</t>
  </si>
  <si>
    <t>070821-BHG</t>
  </si>
  <si>
    <t>Bush Hog, LLC</t>
  </si>
  <si>
    <t>020124-CET</t>
  </si>
  <si>
    <t>C.E.T. Fire Pumps</t>
  </si>
  <si>
    <t>Fire suppression and pumping systems for fixed and mobile firefighting</t>
  </si>
  <si>
    <t>020221-CAW</t>
  </si>
  <si>
    <t>CalAmp</t>
  </si>
  <si>
    <t>GPS/AVL fleet telematics solutions</t>
  </si>
  <si>
    <t>071223-CLH</t>
  </si>
  <si>
    <t>Calhoun Super Structures</t>
  </si>
  <si>
    <t>112420-CAS</t>
  </si>
  <si>
    <t>California Skateparks</t>
  </si>
  <si>
    <t>Design/build skate parks, bike parks, and pump tracks</t>
  </si>
  <si>
    <t>031423-EDP</t>
  </si>
  <si>
    <t>Camion</t>
  </si>
  <si>
    <t>031423-CGI</t>
  </si>
  <si>
    <t>Cargill</t>
  </si>
  <si>
    <t>020723-CBS</t>
  </si>
  <si>
    <t>Carolina Biological</t>
  </si>
  <si>
    <t>Educational science products</t>
  </si>
  <si>
    <t>070121-CAR</t>
  </si>
  <si>
    <t>Carrier Corporation</t>
  </si>
  <si>
    <t>HVAC systems</t>
  </si>
  <si>
    <t>HVAC Systems and Related Services</t>
  </si>
  <si>
    <t>041521-CEI</t>
  </si>
  <si>
    <t>Cascade Engineering</t>
  </si>
  <si>
    <t>Plastic refuse and recycling containers</t>
  </si>
  <si>
    <t>Plastic Refuse and Recycling Containers with Related Technology Solutions</t>
  </si>
  <si>
    <t>120320-ATH-2</t>
  </si>
  <si>
    <t>Cascadia Sport Systems Inc.</t>
  </si>
  <si>
    <t>Custom sport solutions for ice hockey and MAC sports</t>
  </si>
  <si>
    <t>011723-CNH-1</t>
  </si>
  <si>
    <t>Case Construction</t>
  </si>
  <si>
    <t>Heavy construction equipment</t>
  </si>
  <si>
    <t>Heavy Construction Equipment with Related Attachments and Technology</t>
  </si>
  <si>
    <t>082923-CNH-1</t>
  </si>
  <si>
    <t>Case IH Agriculture</t>
  </si>
  <si>
    <t>101223-CARD</t>
  </si>
  <si>
    <t>CaseCracker by Cardinal Peak Technologies</t>
  </si>
  <si>
    <t>Record, store, search, share important interviews</t>
  </si>
  <si>
    <t>060122-CAT</t>
  </si>
  <si>
    <t>Caterpillar Inc.</t>
  </si>
  <si>
    <t>Roadway paving</t>
  </si>
  <si>
    <t>092222-CAT</t>
  </si>
  <si>
    <t>Electrical energy power generation equipment</t>
  </si>
  <si>
    <t>Electrical Energy Power Generation Equipment with Related Parts, Supplies, and Services</t>
  </si>
  <si>
    <t>011723-CAT</t>
  </si>
  <si>
    <t>020223-CAT</t>
  </si>
  <si>
    <t>062320-CAT</t>
  </si>
  <si>
    <t>Rental machines, tools, and equipment from Cat and 70+ brands</t>
  </si>
  <si>
    <t>Equipment Rental with Related Services</t>
  </si>
  <si>
    <t>121923-CDW</t>
  </si>
  <si>
    <t>CDWG</t>
  </si>
  <si>
    <t>Technology products and services</t>
  </si>
  <si>
    <t>071321-CDW</t>
  </si>
  <si>
    <t>CDW-G</t>
  </si>
  <si>
    <t>Managed services and staff augmentation</t>
  </si>
  <si>
    <t>060122-CMT</t>
  </si>
  <si>
    <t>Cemen Tech</t>
  </si>
  <si>
    <t>042221-CPI</t>
  </si>
  <si>
    <t>ChargePoint</t>
  </si>
  <si>
    <t>120320-CIM</t>
  </si>
  <si>
    <t>CIMCO Refrigeration Inc.</t>
  </si>
  <si>
    <t>080521-CME</t>
  </si>
  <si>
    <t>Cimline</t>
  </si>
  <si>
    <t>Pavement and roadway maintenance equipment</t>
  </si>
  <si>
    <t>Roadway Maintenance Equipment</t>
  </si>
  <si>
    <t>022422-CLF</t>
  </si>
  <si>
    <t>Claflin Service Company (dba CME Corp)</t>
  </si>
  <si>
    <t>Healthcare equipment sales, installation, and biomed/repairs supplier</t>
  </si>
  <si>
    <t>Medical Supply Solutions</t>
  </si>
  <si>
    <t>030223-CLT</t>
  </si>
  <si>
    <t>Clear Touch</t>
  </si>
  <si>
    <t>Interactive technology</t>
  </si>
  <si>
    <t>Scoreboards, Digital Displays, and Video Boards with Related Services</t>
  </si>
  <si>
    <t>071223-CSS</t>
  </si>
  <si>
    <t>ClearSpan</t>
  </si>
  <si>
    <t>Engineered fabric buildings</t>
  </si>
  <si>
    <t>110822-CSS</t>
  </si>
  <si>
    <t>120423-CLVR</t>
  </si>
  <si>
    <t>Cleverciti</t>
  </si>
  <si>
    <t>Integrated Parking Intelligence Solutions</t>
  </si>
  <si>
    <t>091024-CCR</t>
  </si>
  <si>
    <t>Club Car</t>
  </si>
  <si>
    <t>Utility and transportation vehicles</t>
  </si>
  <si>
    <t>Utility, Transport, Golf, and Recreation Vehicles with Related Accessories, Equipment, and Services</t>
  </si>
  <si>
    <t>122220-CCR</t>
  </si>
  <si>
    <t>Utility transport vehicles</t>
  </si>
  <si>
    <t>061324-COG</t>
  </si>
  <si>
    <t>Cogent Infotech Corp.</t>
  </si>
  <si>
    <t>Governance, staffing, training, labor, and compliance services</t>
  </si>
  <si>
    <t>060624-COL</t>
  </si>
  <si>
    <t>Collective Data</t>
  </si>
  <si>
    <t>Asset management software solutions</t>
  </si>
  <si>
    <t>102623-COLNS</t>
  </si>
  <si>
    <t>Collins Bus</t>
  </si>
  <si>
    <t>Bus manufacturer for student transportation.</t>
  </si>
  <si>
    <t>051623-CLA</t>
  </si>
  <si>
    <t>Colonial Life &amp; Accident Insurance Company</t>
  </si>
  <si>
    <t>Group employee benefits</t>
  </si>
  <si>
    <t>Group Employee Benefits and Related Services</t>
  </si>
  <si>
    <t>020624-CTS</t>
  </si>
  <si>
    <t>Communication Technology Services (CTS)</t>
  </si>
  <si>
    <t>092424-CFB</t>
  </si>
  <si>
    <t>Community First National Bank</t>
  </si>
  <si>
    <t>Tax exempt leasing</t>
  </si>
  <si>
    <t>Tax-Exempt Municipal Leasing with Related Services</t>
  </si>
  <si>
    <t>040924-CMR</t>
  </si>
  <si>
    <t>Compactor Rentals</t>
  </si>
  <si>
    <t>National compactor and baler rental provider</t>
  </si>
  <si>
    <t>Rental Equipment, Products, and Related Services</t>
  </si>
  <si>
    <t>121923-CAI</t>
  </si>
  <si>
    <t>Computer Aid, Inc.</t>
  </si>
  <si>
    <t>Security, cloud, network and data services and IT lifecycle services</t>
  </si>
  <si>
    <t>061324-CAI</t>
  </si>
  <si>
    <t>Managed services provider (MSP): T&amp;M and project-based staffing</t>
  </si>
  <si>
    <t>071321-CAI</t>
  </si>
  <si>
    <t>Managed service provider (MSP) for information technology</t>
  </si>
  <si>
    <t>081524-CUL</t>
  </si>
  <si>
    <t>Computrol</t>
  </si>
  <si>
    <t>Fuel management cardlocks &amp; software</t>
  </si>
  <si>
    <t>121923-GVC</t>
  </si>
  <si>
    <t>Connection</t>
  </si>
  <si>
    <t>Technology Products and Services</t>
  </si>
  <si>
    <t>031022-GER-2</t>
  </si>
  <si>
    <t>Connor Sports</t>
  </si>
  <si>
    <t>030421-CTL</t>
  </si>
  <si>
    <t>Convergint</t>
  </si>
  <si>
    <t>Facility security systems</t>
  </si>
  <si>
    <t>Facility Security Systems, Equipment, and Software with Related Services</t>
  </si>
  <si>
    <t>063022-COK</t>
  </si>
  <si>
    <t>Cook's Direct</t>
  </si>
  <si>
    <t>Food service equipment, small wares, and supplies</t>
  </si>
  <si>
    <t>041123-CPL</t>
  </si>
  <si>
    <t>Cooper Lighting</t>
  </si>
  <si>
    <t>Sports lighting</t>
  </si>
  <si>
    <t>Sports Lighting Solutions with Related Technology, Equipment, and Services</t>
  </si>
  <si>
    <t>011124-CPS</t>
  </si>
  <si>
    <t>CopsPlus</t>
  </si>
  <si>
    <t>Public safety and military gear and equipment</t>
  </si>
  <si>
    <t>011222-CDT</t>
  </si>
  <si>
    <t>Cordant Health Solutions</t>
  </si>
  <si>
    <t>Laboratory and instant device drug testing services</t>
  </si>
  <si>
    <t>Lab Services and Testing with Related Products and Supplies</t>
  </si>
  <si>
    <t>042020-WWR</t>
  </si>
  <si>
    <t>CORE Business Technologies</t>
  </si>
  <si>
    <t>Payment, revenue management, and citizen engagement solutions</t>
  </si>
  <si>
    <t>Fee Management and Online Payment Portal Software Solutions</t>
  </si>
  <si>
    <t>081524-CES</t>
  </si>
  <si>
    <t>Core Engineered Solutions</t>
  </si>
  <si>
    <t>Aboveground fuel and fluid storage</t>
  </si>
  <si>
    <t>091423-COR</t>
  </si>
  <si>
    <t>CORT</t>
  </si>
  <si>
    <t>Home and office furniture rental services</t>
  </si>
  <si>
    <t>080521-CFC</t>
  </si>
  <si>
    <t>Crafco</t>
  </si>
  <si>
    <t>Roadway maintenance equipment</t>
  </si>
  <si>
    <t>122123-CRR</t>
  </si>
  <si>
    <t>Crossroads Ambulance Sales</t>
  </si>
  <si>
    <t>Ambulance remounts</t>
  </si>
  <si>
    <t>053024-CRO</t>
  </si>
  <si>
    <t>Crown Equipment</t>
  </si>
  <si>
    <t>092222-CMM</t>
  </si>
  <si>
    <t>Cummins</t>
  </si>
  <si>
    <t>120423-CRBIQ</t>
  </si>
  <si>
    <t>CurbIQ</t>
  </si>
  <si>
    <t>Digital Curb Management Solutions</t>
  </si>
  <si>
    <t>110223-CRB</t>
  </si>
  <si>
    <t>Curbtender</t>
  </si>
  <si>
    <t>Refuse collection trucks (front-, rear-, and side-loading)</t>
  </si>
  <si>
    <t>Refuse Collection Vehicles with Related Equipment, Accessories, and Services</t>
  </si>
  <si>
    <t>093021-CRB</t>
  </si>
  <si>
    <t>090122-LNC</t>
  </si>
  <si>
    <t>CURTIS Blue Line</t>
  </si>
  <si>
    <t>091024-JCS-1</t>
  </si>
  <si>
    <t>Cushman - a brand of Textron E-Z-GO LLC</t>
  </si>
  <si>
    <t>Utility, transport, golf and recreation vehicles</t>
  </si>
  <si>
    <t>122220-JCS-1</t>
  </si>
  <si>
    <t>Cushman — a division of Textron</t>
  </si>
  <si>
    <t>113021-CSM</t>
  </si>
  <si>
    <t>Custom Fire Apparatus</t>
  </si>
  <si>
    <t>Firefighting apparatus</t>
  </si>
  <si>
    <t>Firefighting Apparatus and Fire Service Vehicles</t>
  </si>
  <si>
    <t>081721-CXT</t>
  </si>
  <si>
    <t>CXT, Inc.</t>
  </si>
  <si>
    <t>Prefabricated concrete buildings</t>
  </si>
  <si>
    <t>030122-CVL</t>
  </si>
  <si>
    <t>D&amp;M Leasing</t>
  </si>
  <si>
    <t>Leasing and fleet management</t>
  </si>
  <si>
    <t>Fleet Management Services</t>
  </si>
  <si>
    <t>032824-DAI</t>
  </si>
  <si>
    <t>Daimler Truck North America</t>
  </si>
  <si>
    <t>Freightliner &amp; Western Star Class 6-8 Trucks</t>
  </si>
  <si>
    <t>030223-DAK</t>
  </si>
  <si>
    <t>Daktronics</t>
  </si>
  <si>
    <t>Scoreboards</t>
  </si>
  <si>
    <t>010424-DAN</t>
  </si>
  <si>
    <t>Dan Enterprises Team</t>
  </si>
  <si>
    <t>High-tech firefighter gear and protection equipment</t>
  </si>
  <si>
    <t>011824-DAN</t>
  </si>
  <si>
    <t>Interspiro self-contained breathing app. (SCBA)</t>
  </si>
  <si>
    <t>Self-Contained Breathing Apparatus (SCBA) and Breathing Air Systems with Related Equipment</t>
  </si>
  <si>
    <t>081523-DCT</t>
  </si>
  <si>
    <t>Dant Clayton</t>
  </si>
  <si>
    <t>Event seating</t>
  </si>
  <si>
    <t>Event Seating and Staging Solutions with Related Accessories and Services</t>
  </si>
  <si>
    <t>092623-DARBY</t>
  </si>
  <si>
    <t>Darby Dental Supply</t>
  </si>
  <si>
    <t>Dental supplies</t>
  </si>
  <si>
    <t>Dental Equipment, Supplies, and Related Solutions</t>
  </si>
  <si>
    <t>020124-WSD</t>
  </si>
  <si>
    <t>Darley</t>
  </si>
  <si>
    <t>Firefighting and rescue equipment</t>
  </si>
  <si>
    <t>110923-DASCO</t>
  </si>
  <si>
    <t>Dasco</t>
  </si>
  <si>
    <t>Secure military, police, and school storage</t>
  </si>
  <si>
    <t>Physical Storage Systems and Equipment with Related Software and Services</t>
  </si>
  <si>
    <t>110923-DBM</t>
  </si>
  <si>
    <t>DeBourgh</t>
  </si>
  <si>
    <t>Physical storage</t>
  </si>
  <si>
    <t>051321-DEC</t>
  </si>
  <si>
    <t>Deccan</t>
  </si>
  <si>
    <t>Public safety software</t>
  </si>
  <si>
    <t>011223-DTK</t>
  </si>
  <si>
    <t>Deep Trekker</t>
  </si>
  <si>
    <t>082923-DAC</t>
  </si>
  <si>
    <t>Deere and Company</t>
  </si>
  <si>
    <t>031121-DAC</t>
  </si>
  <si>
    <t>Grounds maintenance equipment</t>
  </si>
  <si>
    <t>050924-DFT</t>
  </si>
  <si>
    <t>Defiant Strength</t>
  </si>
  <si>
    <t>Weight room and fitness equipment</t>
  </si>
  <si>
    <t>Athletic and Physical Education Equipment with Related Supplies</t>
  </si>
  <si>
    <t>122123-DEM</t>
  </si>
  <si>
    <t>Demers Ambulance</t>
  </si>
  <si>
    <t>Ambulances</t>
  </si>
  <si>
    <t>121923-DGR</t>
  </si>
  <si>
    <t>DGR Systems</t>
  </si>
  <si>
    <t>070821-DMM</t>
  </si>
  <si>
    <t>Diamond Mowers</t>
  </si>
  <si>
    <t>101223-ALLY</t>
  </si>
  <si>
    <t>Digital Ally</t>
  </si>
  <si>
    <t>Vehicle and body cameras with cloud service</t>
  </si>
  <si>
    <t>110421-CMW</t>
  </si>
  <si>
    <t>Ditch Witch</t>
  </si>
  <si>
    <t>Underground utility and landscape grounds equipment</t>
  </si>
  <si>
    <t>121923-DVT</t>
  </si>
  <si>
    <t>Diverse Tech</t>
  </si>
  <si>
    <t>061323-DV9</t>
  </si>
  <si>
    <t>Division 9</t>
  </si>
  <si>
    <t>Flooring and related services</t>
  </si>
  <si>
    <t>053024-DIV</t>
  </si>
  <si>
    <t>Doosan Industrial</t>
  </si>
  <si>
    <t>011822-DRN</t>
  </si>
  <si>
    <t>Doron Precision Systems, Inc.</t>
  </si>
  <si>
    <t>Driving and entertainment simulation systems</t>
  </si>
  <si>
    <t>Public Safety Training and Simulation Equipment and Technology</t>
  </si>
  <si>
    <t>092920-DVR</t>
  </si>
  <si>
    <t>Dover Fueling Solutions</t>
  </si>
  <si>
    <t>Fuel management and fleet dispensing solutions</t>
  </si>
  <si>
    <t>Aboveground Fuel and Fluid Storage with Related Hardware, Software, and
Services</t>
  </si>
  <si>
    <t>011824-DRG</t>
  </si>
  <si>
    <t>Draeger</t>
  </si>
  <si>
    <t>Self-Contained Breathing Apparatus (SCBA) &amp; Related Equipment</t>
  </si>
  <si>
    <t>011824-DRA</t>
  </si>
  <si>
    <t>Draeger Safety Canada</t>
  </si>
  <si>
    <t>Firefighting equipment *available only in Canada*</t>
  </si>
  <si>
    <t>050924-DRP</t>
  </si>
  <si>
    <t>Draper</t>
  </si>
  <si>
    <t>Indoor and outdoor athletic equipment</t>
  </si>
  <si>
    <t>120423-DNCN</t>
  </si>
  <si>
    <t>Duncan Parking / CivicSmart</t>
  </si>
  <si>
    <t>AI-based automated curb management</t>
  </si>
  <si>
    <t>052324-DYF</t>
  </si>
  <si>
    <t>Dynamic Fitness &amp; Strength</t>
  </si>
  <si>
    <t>Fitness equipment</t>
  </si>
  <si>
    <t>Fitness Equipment with Related Accessories and Services</t>
  </si>
  <si>
    <t>060122-DYN</t>
  </si>
  <si>
    <t>Dynapac</t>
  </si>
  <si>
    <t>Soil and asphalt rollers, compact equipment, and pavers</t>
  </si>
  <si>
    <t>092920-EJW</t>
  </si>
  <si>
    <t>E.J. Ward</t>
  </si>
  <si>
    <t>Fuel management, EV, and GPS solutions</t>
  </si>
  <si>
    <t>120423-EASTBA</t>
  </si>
  <si>
    <t>EastBanc Technologies</t>
  </si>
  <si>
    <t>Cloud-based business intelligence platform</t>
  </si>
  <si>
    <t>042821-ECO</t>
  </si>
  <si>
    <t>Ecopest Inc.</t>
  </si>
  <si>
    <t>Pest management</t>
  </si>
  <si>
    <t>Pest Management Services with Related Products</t>
  </si>
  <si>
    <t>030923-ECV</t>
  </si>
  <si>
    <t>Ecoverse</t>
  </si>
  <si>
    <t>Cutting edge environmental processing equipment</t>
  </si>
  <si>
    <t>Recycling and Repurposing Equipment with Related Accessories, Supplies, Technology, and Services</t>
  </si>
  <si>
    <t>030923-EDG</t>
  </si>
  <si>
    <t>EDGE Innovate</t>
  </si>
  <si>
    <t>Waste recycling equipment</t>
  </si>
  <si>
    <t>042020-ONL</t>
  </si>
  <si>
    <t>Edlio - Online School Management</t>
  </si>
  <si>
    <t>Fee management and online payment</t>
  </si>
  <si>
    <t>040121-EDU</t>
  </si>
  <si>
    <t>Eduporium</t>
  </si>
  <si>
    <t>One-stop for STEM and edtech solutions</t>
  </si>
  <si>
    <t>STEM Curriculum Solutions and Equipment with Related Accessories, Supplies, and Services</t>
  </si>
  <si>
    <t>052324-EGY</t>
  </si>
  <si>
    <t>EGYM</t>
  </si>
  <si>
    <t>032824-ELV</t>
  </si>
  <si>
    <t>Electric Vehicle Choice (EVC)</t>
  </si>
  <si>
    <t>Electric vehicles &amp; related equipment/services</t>
  </si>
  <si>
    <t>031224-ELF</t>
  </si>
  <si>
    <t>Element Fleet</t>
  </si>
  <si>
    <t>Tailored fleet management solutions</t>
  </si>
  <si>
    <t>Garage and Fleet Services</t>
  </si>
  <si>
    <t>030122-ELE</t>
  </si>
  <si>
    <t>Fleet management solutions</t>
  </si>
  <si>
    <t>011822-CAE</t>
  </si>
  <si>
    <t>Elevate Healthcare, Inc. (formerly CAE Healthcare, Inc.)</t>
  </si>
  <si>
    <t>Public safety training equipment</t>
  </si>
  <si>
    <t>120423-ELVNX</t>
  </si>
  <si>
    <t>eleven-x</t>
  </si>
  <si>
    <t>Parking and Curb Management Solutions</t>
  </si>
  <si>
    <t>093021-ELG</t>
  </si>
  <si>
    <t>Elgin Sweeper</t>
  </si>
  <si>
    <t>110421-EEC</t>
  </si>
  <si>
    <t>Elliott Equipment Company</t>
  </si>
  <si>
    <t>Public utility equipment and services</t>
  </si>
  <si>
    <t>111623-EMPY</t>
  </si>
  <si>
    <t>Empyrean Benefit Solutions</t>
  </si>
  <si>
    <t>Employee benefits</t>
  </si>
  <si>
    <t>Employee Benefits Administrative Software Platforms; Member and Provider Advocacy Services; Transparency, Fraud, Waste and Abuse Products and Related Services</t>
  </si>
  <si>
    <t>071624-ENE</t>
  </si>
  <si>
    <t>Energy Systems Group</t>
  </si>
  <si>
    <t>Energy savings</t>
  </si>
  <si>
    <t>Energy Savings Performance Contracting with Related Services</t>
  </si>
  <si>
    <t>030122-EFM</t>
  </si>
  <si>
    <t>Enterprise Fleet Management</t>
  </si>
  <si>
    <t>120721-EVS</t>
  </si>
  <si>
    <t>Envirosight</t>
  </si>
  <si>
    <t>Sewer inspection and maintenance equipment</t>
  </si>
  <si>
    <t>113021-RVG-1</t>
  </si>
  <si>
    <t>E-ONE</t>
  </si>
  <si>
    <t>Emergency vehicles, fire trucks, and equipment</t>
  </si>
  <si>
    <t>020723-EPP</t>
  </si>
  <si>
    <t>Eppendorf</t>
  </si>
  <si>
    <t>Lab equipment, instruments, and consumables</t>
  </si>
  <si>
    <t>030321-EPS</t>
  </si>
  <si>
    <t>Epson</t>
  </si>
  <si>
    <t>Copiers, printers, and multifunction devices</t>
  </si>
  <si>
    <t>Copiers, Printers, and Multi-Function Devices with Related Supplies, Accessories, and Services</t>
  </si>
  <si>
    <t>020421-EYG</t>
  </si>
  <si>
    <t>Ernst &amp; Young</t>
  </si>
  <si>
    <t>092922-ETN</t>
  </si>
  <si>
    <t>Etnyre</t>
  </si>
  <si>
    <t>020624-EUC</t>
  </si>
  <si>
    <t>Eucast Global</t>
  </si>
  <si>
    <t>4G/5G private cellular</t>
  </si>
  <si>
    <t>060624-GTH</t>
  </si>
  <si>
    <t>Euna Solutions</t>
  </si>
  <si>
    <t>Purpose-built software for the public sector</t>
  </si>
  <si>
    <t>062222-AGI-1</t>
  </si>
  <si>
    <t>Everest - Alamo Group (USA)</t>
  </si>
  <si>
    <t>111522-AGI-1</t>
  </si>
  <si>
    <t>122123-EXL</t>
  </si>
  <si>
    <t>Excellance</t>
  </si>
  <si>
    <t>Emergency vehicle manufacturer</t>
  </si>
  <si>
    <t>093021-EXP</t>
  </si>
  <si>
    <t>Exprolink</t>
  </si>
  <si>
    <t>Outdoor cleaning vehicle manufacturer</t>
  </si>
  <si>
    <t>010521-LTS-2</t>
  </si>
  <si>
    <t>EZ Dock - PlayPower, Inc.</t>
  </si>
  <si>
    <t>Government, commercial, and industrial waterfront solutions</t>
  </si>
  <si>
    <t>080521-EZL</t>
  </si>
  <si>
    <t>EZ Liner</t>
  </si>
  <si>
    <t>050421-FAC</t>
  </si>
  <si>
    <t>Facility Optimization Solutions</t>
  </si>
  <si>
    <t>Program management consulting services</t>
  </si>
  <si>
    <t>JOC or IQCC Program Management Consulting Services</t>
  </si>
  <si>
    <t>101520-FMP</t>
  </si>
  <si>
    <t>Factory Motor Parts</t>
  </si>
  <si>
    <t>Factory OEM parts</t>
  </si>
  <si>
    <t>OEM Automotive Parts and Supplies</t>
  </si>
  <si>
    <t>032521-PEP</t>
  </si>
  <si>
    <t>Light and medium automotive aftermarket parts</t>
  </si>
  <si>
    <t>Aftermarket Vehicle Parts and Supplies</t>
  </si>
  <si>
    <t>062222-FAM</t>
  </si>
  <si>
    <t>Fair Manufacturing Inc.</t>
  </si>
  <si>
    <t>091422-FAS</t>
  </si>
  <si>
    <t>Fastenal Company</t>
  </si>
  <si>
    <t>MRO equipment, supplies, and related services</t>
  </si>
  <si>
    <t>Facility MRO, Industrial, and Building-Related Supplies and Equipment</t>
  </si>
  <si>
    <t>093021-FAY</t>
  </si>
  <si>
    <t>FAYAT Environmental Solutions</t>
  </si>
  <si>
    <t>020923-FCC</t>
  </si>
  <si>
    <t>Federal Contracts Company</t>
  </si>
  <si>
    <t>092922-FTS</t>
  </si>
  <si>
    <t>Felling Trailers</t>
  </si>
  <si>
    <t>091423-FELL</t>
  </si>
  <si>
    <t>Fellowes</t>
  </si>
  <si>
    <t>Workspace products, ergonomic accessories, and modular walls</t>
  </si>
  <si>
    <t>041823-FNO</t>
  </si>
  <si>
    <t>FERNO</t>
  </si>
  <si>
    <t>EMS equipment</t>
  </si>
  <si>
    <t>Critical Care and EMS Equipment</t>
  </si>
  <si>
    <t>113021-RVG-2</t>
  </si>
  <si>
    <t>Ferrara - REV Group</t>
  </si>
  <si>
    <t>031622-FTU</t>
  </si>
  <si>
    <t>FieldTurf</t>
  </si>
  <si>
    <t>Sports surfacing solutions</t>
  </si>
  <si>
    <t>031022-FTU</t>
  </si>
  <si>
    <t>081523-FGS</t>
  </si>
  <si>
    <t>Figueras Seating</t>
  </si>
  <si>
    <t>Seating solutions for collectives</t>
  </si>
  <si>
    <t>070121-HMI</t>
  </si>
  <si>
    <t>Filterqueen</t>
  </si>
  <si>
    <t>Air purifiers/air cleaners</t>
  </si>
  <si>
    <t>070821-FNN</t>
  </si>
  <si>
    <t>FINN</t>
  </si>
  <si>
    <t>010424-FDX</t>
  </si>
  <si>
    <t>Fire-Dex</t>
  </si>
  <si>
    <t>Firefighting PPE</t>
  </si>
  <si>
    <t>110921-FRU</t>
  </si>
  <si>
    <t>Firetrucks Unlimited</t>
  </si>
  <si>
    <t>Ambulance and emergency vehicles</t>
  </si>
  <si>
    <t>031224-FIR</t>
  </si>
  <si>
    <t>First Consulting | First Student</t>
  </si>
  <si>
    <t>Fleet maintenance and procurement</t>
  </si>
  <si>
    <t>062723-FIR</t>
  </si>
  <si>
    <t>FirstAlt | First Student</t>
  </si>
  <si>
    <t>Alternative transportation services</t>
  </si>
  <si>
    <t>062222-DDY-1</t>
  </si>
  <si>
    <t>Fisher Engineering</t>
  </si>
  <si>
    <t>020723-PSB</t>
  </si>
  <si>
    <t>Fisher Scientific provided by Possible Missions</t>
  </si>
  <si>
    <t>Lab and science equipment</t>
  </si>
  <si>
    <t>042221-FLO</t>
  </si>
  <si>
    <t>FLO EV Charging</t>
  </si>
  <si>
    <t>080321-PRK</t>
  </si>
  <si>
    <t>Flowbird (Cale &amp; Parkeon)</t>
  </si>
  <si>
    <t>Parking management systems</t>
  </si>
  <si>
    <t>Parking Management Systems with Related Equipment, Supplies, and Services</t>
  </si>
  <si>
    <t>011223-FLM</t>
  </si>
  <si>
    <t>FLYMOTION</t>
  </si>
  <si>
    <t>061323-FRO</t>
  </si>
  <si>
    <t>Forbo Flooring</t>
  </si>
  <si>
    <t>101520-FMC</t>
  </si>
  <si>
    <t>Ford</t>
  </si>
  <si>
    <t>Automotive parts, service, and supplies</t>
  </si>
  <si>
    <t>031622-FVL</t>
  </si>
  <si>
    <t>ForeverLawn</t>
  </si>
  <si>
    <t>Synthetic grass solutions and maintenance</t>
  </si>
  <si>
    <t>111522-FTB</t>
  </si>
  <si>
    <t>Fortbrand Services LLC</t>
  </si>
  <si>
    <t>121923-FTN</t>
  </si>
  <si>
    <t>Fortinet</t>
  </si>
  <si>
    <t>Security, Cloud, Network, and Data Services</t>
  </si>
  <si>
    <t>020221-FWD</t>
  </si>
  <si>
    <t>Forward Thinking Systems</t>
  </si>
  <si>
    <t>Fleet and asset tracking solutions</t>
  </si>
  <si>
    <t>081524-FUD</t>
  </si>
  <si>
    <t>FuelCloud</t>
  </si>
  <si>
    <t>Bulk fuel monitoring and management</t>
  </si>
  <si>
    <t>011221-GAL</t>
  </si>
  <si>
    <t>Galls</t>
  </si>
  <si>
    <t>Body armor</t>
  </si>
  <si>
    <t>Body Armor with Related Accessories, Equipment, and Services</t>
  </si>
  <si>
    <t>011124-GAL</t>
  </si>
  <si>
    <t>Public safety uniforms</t>
  </si>
  <si>
    <t>101221-GPV</t>
  </si>
  <si>
    <t>GapVax</t>
  </si>
  <si>
    <t>Sewer cleaning and hydro excavation equipment</t>
  </si>
  <si>
    <t>Sewer Vacuum, Hydro-Excavation, and Municipal Pumping Equipment
with Related Accessories and Supplies</t>
  </si>
  <si>
    <t>092920-GVR</t>
  </si>
  <si>
    <t>Gasboy and Veeder-Root</t>
  </si>
  <si>
    <t>Fuel and fluid dispensing and management systems</t>
  </si>
  <si>
    <t>082724-GEM</t>
  </si>
  <si>
    <t>Gemplers</t>
  </si>
  <si>
    <t>Janitorial supplies</t>
  </si>
  <si>
    <t>Janitorial Supplies and Equipment with Related Services</t>
  </si>
  <si>
    <t>051321-GYS</t>
  </si>
  <si>
    <t>Genasys</t>
  </si>
  <si>
    <t>Emergency mass notification</t>
  </si>
  <si>
    <t>031121-GNR</t>
  </si>
  <si>
    <t>Generac</t>
  </si>
  <si>
    <t>092222-GNR</t>
  </si>
  <si>
    <t>020923-GNR</t>
  </si>
  <si>
    <t>101520-GNL</t>
  </si>
  <si>
    <t>General Motors</t>
  </si>
  <si>
    <t>Automotive parts and supplies</t>
  </si>
  <si>
    <t>020221-GEO</t>
  </si>
  <si>
    <t>Geotab</t>
  </si>
  <si>
    <t>031022-GER</t>
  </si>
  <si>
    <t>Gerflor</t>
  </si>
  <si>
    <t>090122-GET</t>
  </si>
  <si>
    <t>Getac</t>
  </si>
  <si>
    <t>020223-TBO</t>
  </si>
  <si>
    <t>GiANT by Tobroco</t>
  </si>
  <si>
    <t>050924-PTA-1</t>
  </si>
  <si>
    <t>Gill Athletics</t>
  </si>
  <si>
    <t>Athletic equipment</t>
  </si>
  <si>
    <t>012524-GEC</t>
  </si>
  <si>
    <t>Global Environmental Consulting (GEC)</t>
  </si>
  <si>
    <t>Software &amp; consulting to state water programs</t>
  </si>
  <si>
    <t>093021-GEP</t>
  </si>
  <si>
    <t>Global Environmental Products</t>
  </si>
  <si>
    <t>Street sweepers and leaf vacs</t>
  </si>
  <si>
    <t>040924-ALT</t>
  </si>
  <si>
    <t>Global Rental</t>
  </si>
  <si>
    <t>Rental equipment and used equipment sales</t>
  </si>
  <si>
    <t>092922-GLB</t>
  </si>
  <si>
    <t>Globe Trailers</t>
  </si>
  <si>
    <t>111621-GSF</t>
  </si>
  <si>
    <t>Gold Star Foods</t>
  </si>
  <si>
    <t>School nutrition service provider for K-12</t>
  </si>
  <si>
    <t>Food Products and Distribution for School Food Authorities
with Related Supplies, Technology, and Services</t>
  </si>
  <si>
    <t>050924-PRO</t>
  </si>
  <si>
    <t>Gopher Sport</t>
  </si>
  <si>
    <t>Physical education, athletic, and fitness equipment</t>
  </si>
  <si>
    <t>050421-GGI</t>
  </si>
  <si>
    <t>Gordian</t>
  </si>
  <si>
    <t>020421-GGI</t>
  </si>
  <si>
    <t>091620-GGI</t>
  </si>
  <si>
    <t>Building/infrastructure repairs, alterations, and restoration services</t>
  </si>
  <si>
    <t>Indefinite Quantity Construction Contracting Systems and Related Services</t>
  </si>
  <si>
    <t>020421-ACT</t>
  </si>
  <si>
    <t>Gordian/VFA, Inc.</t>
  </si>
  <si>
    <t>012821-GDI</t>
  </si>
  <si>
    <t>GovDeals</t>
  </si>
  <si>
    <t>Auction services</t>
  </si>
  <si>
    <t>Auction Services with Related Solutions</t>
  </si>
  <si>
    <t>020221-GPI</t>
  </si>
  <si>
    <t>GPS Insight, LLC</t>
  </si>
  <si>
    <t>092920-GRC</t>
  </si>
  <si>
    <t>Graco</t>
  </si>
  <si>
    <t>Lubrication dispensing equipment</t>
  </si>
  <si>
    <t>101221-GRD</t>
  </si>
  <si>
    <t>Gradall Industries - Vacall</t>
  </si>
  <si>
    <t>Sewer vacuum</t>
  </si>
  <si>
    <t>011723-GRD</t>
  </si>
  <si>
    <t>Gradall Industries, LLC</t>
  </si>
  <si>
    <t>080922-WWG</t>
  </si>
  <si>
    <t>Grainger</t>
  </si>
  <si>
    <t>Public safety</t>
  </si>
  <si>
    <t>Public Safety and Emergency Management Equipment, Tool, and Supply Catalog Solutions</t>
  </si>
  <si>
    <t>091422-WWG</t>
  </si>
  <si>
    <t>Facility MRO</t>
  </si>
  <si>
    <t>090122-WWG</t>
  </si>
  <si>
    <t>031121-ACO-1</t>
  </si>
  <si>
    <t>Gravely</t>
  </si>
  <si>
    <t>Landscape and grounds equipment and UTVs</t>
  </si>
  <si>
    <t>070821-GCL</t>
  </si>
  <si>
    <t>Green Climber</t>
  </si>
  <si>
    <t>010721-GRN</t>
  </si>
  <si>
    <t>Greenfields Outdoor Fitness</t>
  </si>
  <si>
    <t>Outdoor fitness equipment</t>
  </si>
  <si>
    <t>Outdoor Fitness Equipment with Related Accessories and Services</t>
  </si>
  <si>
    <t>080824-GRH</t>
  </si>
  <si>
    <t>Greenheck Group</t>
  </si>
  <si>
    <t>HVAC Systems and Related Products and Services</t>
  </si>
  <si>
    <t>080321-GTE</t>
  </si>
  <si>
    <t>gtechna</t>
  </si>
  <si>
    <t>Citation enforcement solutions</t>
  </si>
  <si>
    <t>051123-GUI</t>
  </si>
  <si>
    <t>Guidehouse</t>
  </si>
  <si>
    <t>Fleet assessment, fleet electrification services, change management</t>
  </si>
  <si>
    <t>Fleet Electrification Transition Planning, Management, and Related Services</t>
  </si>
  <si>
    <t>031622-H2I</t>
  </si>
  <si>
    <t>H2I Group</t>
  </si>
  <si>
    <t>Artificial turf, track surfacing, and associated equipment</t>
  </si>
  <si>
    <t>040121-H2I</t>
  </si>
  <si>
    <t>Technical education and lab supplies and equipment</t>
  </si>
  <si>
    <t>010521-LTS-9</t>
  </si>
  <si>
    <t>HAGS - PlayPower, Inc.</t>
  </si>
  <si>
    <t>Commercial playground manufacturer</t>
  </si>
  <si>
    <t>010424-HAX</t>
  </si>
  <si>
    <t>HAIX North America</t>
  </si>
  <si>
    <t>Station, structural, and wildland fire boots</t>
  </si>
  <si>
    <t>051123-HAT</t>
  </si>
  <si>
    <t>Hatch Associates</t>
  </si>
  <si>
    <t>Sustainable transportation services</t>
  </si>
  <si>
    <t>071223-HWK</t>
  </si>
  <si>
    <t>Hawkeye</t>
  </si>
  <si>
    <t>Span-Tech: Sand, salt, and military fabric structures</t>
  </si>
  <si>
    <t>091423-HAWRT</t>
  </si>
  <si>
    <t>Haworth</t>
  </si>
  <si>
    <t>Office furniture, seating, and movable walls</t>
  </si>
  <si>
    <t>051922-HSS</t>
  </si>
  <si>
    <t>HealthSource Solutions</t>
  </si>
  <si>
    <t>110223-THC</t>
  </si>
  <si>
    <t>Heil Environmental</t>
  </si>
  <si>
    <t>Mobile refuse collection vehicles</t>
  </si>
  <si>
    <t>031622-HLC</t>
  </si>
  <si>
    <t>Hellas Construction, Inc.</t>
  </si>
  <si>
    <t>Indoor and outdoor athletic surfaces</t>
  </si>
  <si>
    <t>041123-HLC</t>
  </si>
  <si>
    <t>031423-HPI</t>
  </si>
  <si>
    <t>Henderson</t>
  </si>
  <si>
    <t>092623-HENRY</t>
  </si>
  <si>
    <t>Henry Schein</t>
  </si>
  <si>
    <t>Dental supplies, equipment and service</t>
  </si>
  <si>
    <t>040924-HRC</t>
  </si>
  <si>
    <t>Herc Rentals</t>
  </si>
  <si>
    <t>Rental equipment</t>
  </si>
  <si>
    <t>011221-HCM</t>
  </si>
  <si>
    <t>HighCom Armor</t>
  </si>
  <si>
    <t>051123-HEF</t>
  </si>
  <si>
    <t>Highland Electric Fleets</t>
  </si>
  <si>
    <t>Turnkey Fleet Electrification incl Vehicles/Chargers/Related Services</t>
  </si>
  <si>
    <t>110122-HLA</t>
  </si>
  <si>
    <t>Hi-Lite Airfield Services</t>
  </si>
  <si>
    <t>Public utility and airport equipment</t>
  </si>
  <si>
    <t>012722-HNG</t>
  </si>
  <si>
    <t>Hinge Health</t>
  </si>
  <si>
    <t>Digital health products</t>
  </si>
  <si>
    <t>Digital Health Products and Solutions</t>
  </si>
  <si>
    <t>011723-HTI</t>
  </si>
  <si>
    <t>Hitachi</t>
  </si>
  <si>
    <t>113021-HME</t>
  </si>
  <si>
    <t>HME</t>
  </si>
  <si>
    <t>Custom and commercial fire apparatus</t>
  </si>
  <si>
    <t>101221-HLD</t>
  </si>
  <si>
    <t>Holland Pump</t>
  </si>
  <si>
    <t>Sewer lift station bypass and portable dewatering pumps</t>
  </si>
  <si>
    <t>040621-HMC</t>
  </si>
  <si>
    <t>Hol-Mac</t>
  </si>
  <si>
    <t>Bulk solid waste and recycling</t>
  </si>
  <si>
    <t>030122-ARI</t>
  </si>
  <si>
    <t>Holman</t>
  </si>
  <si>
    <t>070121-HNY</t>
  </si>
  <si>
    <t>Honeywell</t>
  </si>
  <si>
    <t>Building management systems</t>
  </si>
  <si>
    <t>062723-HSD</t>
  </si>
  <si>
    <t>HopSkipDrive</t>
  </si>
  <si>
    <t>School Transportation Solution</t>
  </si>
  <si>
    <t>122123-RVG-2</t>
  </si>
  <si>
    <t>Horton</t>
  </si>
  <si>
    <t>Ambulances and emergency vehicles</t>
  </si>
  <si>
    <t>030321-HPC</t>
  </si>
  <si>
    <t>HP Inc.</t>
  </si>
  <si>
    <t>Copiers, MFD, printers, scanners, and service solutions</t>
  </si>
  <si>
    <t>062421-LSS-2</t>
  </si>
  <si>
    <t>Hughes Environmental</t>
  </si>
  <si>
    <t>Indoor air quality solutions</t>
  </si>
  <si>
    <t>031121-HSQ</t>
  </si>
  <si>
    <t>Husqvarna</t>
  </si>
  <si>
    <t>Grounds maintenance and outdoor power equipment</t>
  </si>
  <si>
    <t>081523-HSC</t>
  </si>
  <si>
    <t>Hussey Seating</t>
  </si>
  <si>
    <t>031121-HTE</t>
  </si>
  <si>
    <t>Hustler</t>
  </si>
  <si>
    <t>Landscaping and Grounds Maintenance Equipment</t>
  </si>
  <si>
    <t>090320-HYL</t>
  </si>
  <si>
    <t>Hyland Software</t>
  </si>
  <si>
    <t>Public administration software</t>
  </si>
  <si>
    <t>060624-HYL</t>
  </si>
  <si>
    <t>Software solutions and Related Services</t>
  </si>
  <si>
    <t>053024-HYS</t>
  </si>
  <si>
    <t>Hyster-Yale Group</t>
  </si>
  <si>
    <t>Material Handling Equipment and Solutions</t>
  </si>
  <si>
    <t>053024-HCE</t>
  </si>
  <si>
    <t>Hyundai</t>
  </si>
  <si>
    <t>011723-HCE</t>
  </si>
  <si>
    <t>Heavy and medium construction equipment</t>
  </si>
  <si>
    <t>102623-ICB</t>
  </si>
  <si>
    <t>IC Bus</t>
  </si>
  <si>
    <t>051123-ICF</t>
  </si>
  <si>
    <t>ICF Resources</t>
  </si>
  <si>
    <t>Fleet electrification solutions</t>
  </si>
  <si>
    <t>042021-ICM</t>
  </si>
  <si>
    <t>Icom America</t>
  </si>
  <si>
    <t>Public safety communications</t>
  </si>
  <si>
    <t>Public Safety Communications Technology and Hardware Solutions</t>
  </si>
  <si>
    <t>122220-CCI</t>
  </si>
  <si>
    <t>ICON EV</t>
  </si>
  <si>
    <t>121923-IDL</t>
  </si>
  <si>
    <t>Ideal System Solutions</t>
  </si>
  <si>
    <t>032521-IMP</t>
  </si>
  <si>
    <t>Imperial Supplies</t>
  </si>
  <si>
    <t>Fleet services</t>
  </si>
  <si>
    <t>051123-INC</t>
  </si>
  <si>
    <t>InCharge Energy</t>
  </si>
  <si>
    <t>Turnkey EV fleet charging, service support, energy management</t>
  </si>
  <si>
    <t>051123-INA</t>
  </si>
  <si>
    <t>INF Associates</t>
  </si>
  <si>
    <t>Turnkey energy solutions integrator</t>
  </si>
  <si>
    <t>071321-INF</t>
  </si>
  <si>
    <t>Infojini</t>
  </si>
  <si>
    <t>IT professional services and IT staff augmentation</t>
  </si>
  <si>
    <t>061324-INF</t>
  </si>
  <si>
    <t>Staffing services</t>
  </si>
  <si>
    <t>032620-INO</t>
  </si>
  <si>
    <t>Innotex</t>
  </si>
  <si>
    <t>Firefighting Personal Protective Equipment, Apparel, and Accessories, with Related Cleaning and Maintenance Equipment</t>
  </si>
  <si>
    <t>120423-INRIX</t>
  </si>
  <si>
    <t>INRIX</t>
  </si>
  <si>
    <t>Multimodal Mobility Intelligence Solutions</t>
  </si>
  <si>
    <t>061324-IGT</t>
  </si>
  <si>
    <t>Insight Global</t>
  </si>
  <si>
    <t>Staffing solutions and professional services</t>
  </si>
  <si>
    <t>061323-IFA</t>
  </si>
  <si>
    <t>Interface Americas, Inc.</t>
  </si>
  <si>
    <t>Carbon neutral modular carpet tile, LVT, rubber flooring, and services</t>
  </si>
  <si>
    <t>080124-NVS</t>
  </si>
  <si>
    <t>International Motors, LLC</t>
  </si>
  <si>
    <t>International parts purchasing program</t>
  </si>
  <si>
    <t>OEM Vehicle Parts and Supplies</t>
  </si>
  <si>
    <t>032824-NVS</t>
  </si>
  <si>
    <t>International Truck</t>
  </si>
  <si>
    <t>Class 4-8 chassis with related equipment</t>
  </si>
  <si>
    <t>011824-INT</t>
  </si>
  <si>
    <t>Interspiro</t>
  </si>
  <si>
    <t>Self-contained breathing apparatus and accessories</t>
  </si>
  <si>
    <t>072822-RBZ</t>
  </si>
  <si>
    <t>Introba Inc.</t>
  </si>
  <si>
    <t>Information technology consulting services</t>
  </si>
  <si>
    <t>Communications Technology Consulting Services</t>
  </si>
  <si>
    <t>020624-IAC</t>
  </si>
  <si>
    <t>IP Access</t>
  </si>
  <si>
    <t>Private wireless solutions with 4G/5G &amp; CBRS</t>
  </si>
  <si>
    <t>042021-IAC</t>
  </si>
  <si>
    <t>Satellite internet service and equipment</t>
  </si>
  <si>
    <t>101223-IPRO</t>
  </si>
  <si>
    <t>i-PRO Americas Inc.</t>
  </si>
  <si>
    <t>Public safety surveillance</t>
  </si>
  <si>
    <t>120423-IPS</t>
  </si>
  <si>
    <t>IPS Group</t>
  </si>
  <si>
    <t>Parking and curbside management solutions</t>
  </si>
  <si>
    <t>121923-ITD</t>
  </si>
  <si>
    <t>iTAD Solutions</t>
  </si>
  <si>
    <t>IT Lifecycle Services</t>
  </si>
  <si>
    <t>062222-JAL</t>
  </si>
  <si>
    <t>J.A. Larue</t>
  </si>
  <si>
    <t>111522-JAL</t>
  </si>
  <si>
    <t>040924-JPA</t>
  </si>
  <si>
    <t>JAPA Equipment</t>
  </si>
  <si>
    <t>032521-JAS</t>
  </si>
  <si>
    <t>Jasper Holdings Inc.</t>
  </si>
  <si>
    <t>OEM powertrain replacement products and automotive supplies</t>
  </si>
  <si>
    <t>050924-JAY</t>
  </si>
  <si>
    <t>Jaypro Sports</t>
  </si>
  <si>
    <t>Sports Facilities Equipment Manufacturer</t>
  </si>
  <si>
    <t>020923-JCB</t>
  </si>
  <si>
    <t>JCB</t>
  </si>
  <si>
    <t>020223-JCB</t>
  </si>
  <si>
    <t>092920-JFA</t>
  </si>
  <si>
    <t>JF Petroleum Group</t>
  </si>
  <si>
    <t>Fuels and fluids storage, management, and dispensing systems</t>
  </si>
  <si>
    <t>011822-JHB</t>
  </si>
  <si>
    <t>JHB Group</t>
  </si>
  <si>
    <t>092922-JHB</t>
  </si>
  <si>
    <t>040924-FSC</t>
  </si>
  <si>
    <t>Joe Johnson Equipment (Federal Signal Corporation)</t>
  </si>
  <si>
    <t>Public works municipal equipment rentals</t>
  </si>
  <si>
    <t>011723-JDC</t>
  </si>
  <si>
    <t>John Deere</t>
  </si>
  <si>
    <t>071624-JHN</t>
  </si>
  <si>
    <t>Johnson Controls</t>
  </si>
  <si>
    <t>080824-JHN</t>
  </si>
  <si>
    <t>030421-TIS</t>
  </si>
  <si>
    <t>030421-JHN</t>
  </si>
  <si>
    <t>Johnson Controls Fire Protection</t>
  </si>
  <si>
    <t>070121-JHN</t>
  </si>
  <si>
    <t>Johnson Controls, Inc.</t>
  </si>
  <si>
    <t>071321-JDG</t>
  </si>
  <si>
    <t>Judge Technical Services</t>
  </si>
  <si>
    <t>IT managed service and staff augmentation</t>
  </si>
  <si>
    <t>020624-KAJ</t>
  </si>
  <si>
    <t>Kajeet</t>
  </si>
  <si>
    <t>Private wireless and neutral host networks</t>
  </si>
  <si>
    <t>110923-KRS</t>
  </si>
  <si>
    <t>Kardex Remstar</t>
  </si>
  <si>
    <t>High Density Automated Storage, Lockers, &amp; Shelving</t>
  </si>
  <si>
    <t>062421-KEL</t>
  </si>
  <si>
    <t>KBS</t>
  </si>
  <si>
    <t>Integrated facility services provider</t>
  </si>
  <si>
    <t>032824-KTC</t>
  </si>
  <si>
    <t>Kenworth Trucks &amp; Parts</t>
  </si>
  <si>
    <t>Class 5-8 chassis with related equipment</t>
  </si>
  <si>
    <t>121919-KII</t>
  </si>
  <si>
    <t>KI Furniture</t>
  </si>
  <si>
    <t>Furniture</t>
  </si>
  <si>
    <t>091423-KII</t>
  </si>
  <si>
    <t>080521-KMI</t>
  </si>
  <si>
    <t>KM International</t>
  </si>
  <si>
    <t>113021-RVG-3</t>
  </si>
  <si>
    <t>KME - REV Group</t>
  </si>
  <si>
    <t>011723-KBL</t>
  </si>
  <si>
    <t>Kobelco</t>
  </si>
  <si>
    <t>011723-KOM</t>
  </si>
  <si>
    <t>Komatsu America</t>
  </si>
  <si>
    <t>090320-KON</t>
  </si>
  <si>
    <t>Konica Minolta</t>
  </si>
  <si>
    <t>030321-KON</t>
  </si>
  <si>
    <t>Konica Minolta Business Solutions</t>
  </si>
  <si>
    <t>Office equipment: copiers, printers, software, and specialty products</t>
  </si>
  <si>
    <t>060624-KON</t>
  </si>
  <si>
    <t>Public Administration software</t>
  </si>
  <si>
    <t>101223-KON</t>
  </si>
  <si>
    <t>Video Surveillance Solutions, Related Equipment, Software, and Access</t>
  </si>
  <si>
    <t>031121-KBA</t>
  </si>
  <si>
    <t>Kubota</t>
  </si>
  <si>
    <t>122220-KBA</t>
  </si>
  <si>
    <t>Utility vehicles and off-road vehicles</t>
  </si>
  <si>
    <t>082923-KBA</t>
  </si>
  <si>
    <t>062222-KUE</t>
  </si>
  <si>
    <t>Kueper</t>
  </si>
  <si>
    <t>020124-LNC</t>
  </si>
  <si>
    <t>L.N. Curtis</t>
  </si>
  <si>
    <t>Firefighting equipment, rescue tools, and accessories</t>
  </si>
  <si>
    <t>010424-LNC</t>
  </si>
  <si>
    <t>Firefighter protective gear-equipment</t>
  </si>
  <si>
    <t>011824-LNC</t>
  </si>
  <si>
    <t>SCBA, respiratory, air quality</t>
  </si>
  <si>
    <t>042021-L3H</t>
  </si>
  <si>
    <t>L3Harris Technologies</t>
  </si>
  <si>
    <t>110223-LEG</t>
  </si>
  <si>
    <t>Labrie Environmental Group</t>
  </si>
  <si>
    <t>Waste collection vehicles</t>
  </si>
  <si>
    <t>011822-LAE</t>
  </si>
  <si>
    <t>Laerdal Medical</t>
  </si>
  <si>
    <t>091423-LSH</t>
  </si>
  <si>
    <t>Lakeshore Learning</t>
  </si>
  <si>
    <t>K-12 Classroom furniture and materials</t>
  </si>
  <si>
    <t>040121-LSH</t>
  </si>
  <si>
    <t>Lakeshore Learning Materials</t>
  </si>
  <si>
    <t>STEM curriculum solutions</t>
  </si>
  <si>
    <t>020624-LCS</t>
  </si>
  <si>
    <t>LanceSoft, Inc.</t>
  </si>
  <si>
    <t>Private network solutions and services</t>
  </si>
  <si>
    <t>070821-LPI</t>
  </si>
  <si>
    <t>Land Pride</t>
  </si>
  <si>
    <t>010521-LSI</t>
  </si>
  <si>
    <t>Landscape Structures, Inc.</t>
  </si>
  <si>
    <t>Playground, shade, and splash play equipment for parks</t>
  </si>
  <si>
    <t>010721-LSI</t>
  </si>
  <si>
    <t>Outdoor fitness equipment for parks and trails</t>
  </si>
  <si>
    <t>122123-RVG-3</t>
  </si>
  <si>
    <t>Leader</t>
  </si>
  <si>
    <t>Emergency solutions</t>
  </si>
  <si>
    <t>060122-VTL</t>
  </si>
  <si>
    <t>LeeBoy, Inc.</t>
  </si>
  <si>
    <t>011822-LXP</t>
  </si>
  <si>
    <t>Lexipol</t>
  </si>
  <si>
    <t>011723-LEB</t>
  </si>
  <si>
    <t>Liebherr-America</t>
  </si>
  <si>
    <t>052324-LFF</t>
  </si>
  <si>
    <t>Life Fitness LLC</t>
  </si>
  <si>
    <t>Exercise and Fitness Equipment</t>
  </si>
  <si>
    <t>062421-LSS-1</t>
  </si>
  <si>
    <t>Life Safety Services</t>
  </si>
  <si>
    <t>Fire and life safety inspection and repair</t>
  </si>
  <si>
    <t>051922-LFM</t>
  </si>
  <si>
    <t>Lifemark</t>
  </si>
  <si>
    <t>121223-LFT</t>
  </si>
  <si>
    <t>LIFTNOW</t>
  </si>
  <si>
    <t>Vehicle Lifts and Garage Equipment</t>
  </si>
  <si>
    <t>051623-LNG</t>
  </si>
  <si>
    <t>Lincoln Financial Group</t>
  </si>
  <si>
    <t>011723-LIN</t>
  </si>
  <si>
    <t>Link-Belt Cranes</t>
  </si>
  <si>
    <t>032824-LON</t>
  </si>
  <si>
    <t>Lion Electric Co</t>
  </si>
  <si>
    <t>All-electric truck manufacturer</t>
  </si>
  <si>
    <t>102623-LON</t>
  </si>
  <si>
    <t>All-electric school bus manufacturer</t>
  </si>
  <si>
    <t>011124-LIO</t>
  </si>
  <si>
    <t>LION First Responder</t>
  </si>
  <si>
    <t>Uniforms for law enforcement, fire, and EMS</t>
  </si>
  <si>
    <t>010424-LIO</t>
  </si>
  <si>
    <t>011822-LIO</t>
  </si>
  <si>
    <t>Fire safety training tools</t>
  </si>
  <si>
    <t>062222-LFM</t>
  </si>
  <si>
    <t>Little Falls Machine</t>
  </si>
  <si>
    <t>010521-LTS-4</t>
  </si>
  <si>
    <t>Little Tikes Commercial - PlayPower, Inc.</t>
  </si>
  <si>
    <t>011723-LIU</t>
  </si>
  <si>
    <t>LiuGong</t>
  </si>
  <si>
    <t>020624-LOG</t>
  </si>
  <si>
    <t>Logicalis</t>
  </si>
  <si>
    <t>Private 4G/5G wireless products and services</t>
  </si>
  <si>
    <t>070821-LGX</t>
  </si>
  <si>
    <t>Logix ITS</t>
  </si>
  <si>
    <t>031224-LUT</t>
  </si>
  <si>
    <t>Lube-Tech</t>
  </si>
  <si>
    <t>Equipment installation, maintenance, services and lubricants</t>
  </si>
  <si>
    <t>072822-LUM</t>
  </si>
  <si>
    <t>Lumen Technologies Group</t>
  </si>
  <si>
    <t>Communications technology services</t>
  </si>
  <si>
    <t>042221-LIV</t>
  </si>
  <si>
    <t>Lynkwell (formerly Livingston Energy Group)</t>
  </si>
  <si>
    <t>020221-DCI</t>
  </si>
  <si>
    <t>Lytx</t>
  </si>
  <si>
    <t>092922-MCT</t>
  </si>
  <si>
    <t>MAC Trailer</t>
  </si>
  <si>
    <t>032824-MAK</t>
  </si>
  <si>
    <t>Mack Trucks</t>
  </si>
  <si>
    <t>Class 6-7 medium-duty, class 8 heavy-duty, diesel and battery electric</t>
  </si>
  <si>
    <t>090624-MAN</t>
  </si>
  <si>
    <t>MANCON Supply Chain Management</t>
  </si>
  <si>
    <t>Fleet and facilities parts storeroom management</t>
  </si>
  <si>
    <t>Vendor Managed Inventory and Logistics Management Solutions for Fleets and Facilities</t>
  </si>
  <si>
    <t>053024-MAI</t>
  </si>
  <si>
    <t>Manitou</t>
  </si>
  <si>
    <t>020223-MAI</t>
  </si>
  <si>
    <t>Manitou/GEHL</t>
  </si>
  <si>
    <t>061323-MMI</t>
  </si>
  <si>
    <t>Mannington</t>
  </si>
  <si>
    <t>Carpet, vinyl, rubber, and hardwood flooring</t>
  </si>
  <si>
    <t>121522-MNF</t>
  </si>
  <si>
    <t>Mansfield Oil</t>
  </si>
  <si>
    <t>Supply and delivery of fuel and fuel-related services</t>
  </si>
  <si>
    <t>Fuel Delivery with Related Services</t>
  </si>
  <si>
    <t>040621-MEC</t>
  </si>
  <si>
    <t>Marathon</t>
  </si>
  <si>
    <t>Bulk solid waste and recycling equipment</t>
  </si>
  <si>
    <t>061323-MAT</t>
  </si>
  <si>
    <t>Matter Surfaces</t>
  </si>
  <si>
    <t>Sustainable flooring and matting solutions</t>
  </si>
  <si>
    <t>113021-MAX</t>
  </si>
  <si>
    <t>Maxi-Metal</t>
  </si>
  <si>
    <t>062222-AEB-5</t>
  </si>
  <si>
    <t>MB Companies - Aebi Schmidt North America</t>
  </si>
  <si>
    <t>093021-AEB</t>
  </si>
  <si>
    <t>MB Companies — Aebi Schmidt North America</t>
  </si>
  <si>
    <t>080521-AEB</t>
  </si>
  <si>
    <t>071624-MCE</t>
  </si>
  <si>
    <t>McClure Company</t>
  </si>
  <si>
    <t>022422-MML</t>
  </si>
  <si>
    <t>McKesson Medical-Surgical Government Solutions LLC</t>
  </si>
  <si>
    <t>Medical supplies, healthcare solutions, distribution and resources</t>
  </si>
  <si>
    <t>041823-MML</t>
  </si>
  <si>
    <t>Med, pharmaceutical, laboratory distribution for critical care</t>
  </si>
  <si>
    <t>110223-MCN</t>
  </si>
  <si>
    <t>McNeilus Truck</t>
  </si>
  <si>
    <t>Refuse collection vehicles</t>
  </si>
  <si>
    <t>111623-MEDE</t>
  </si>
  <si>
    <t>Medefy Health</t>
  </si>
  <si>
    <t>122123-MDX</t>
  </si>
  <si>
    <t>Medix Specialty Vehicles</t>
  </si>
  <si>
    <t>022422-MDL</t>
  </si>
  <si>
    <t>Medline</t>
  </si>
  <si>
    <t>Medical supplies and equipment</t>
  </si>
  <si>
    <t>051623-MET</t>
  </si>
  <si>
    <t>MetLife</t>
  </si>
  <si>
    <t>062222-AEB-3</t>
  </si>
  <si>
    <t>Meyer</t>
  </si>
  <si>
    <t>060624-MGT</t>
  </si>
  <si>
    <t>MGT Consulting</t>
  </si>
  <si>
    <t>Software Solutions and Related  Services for Public Sector and  Educat</t>
  </si>
  <si>
    <t>082521-MLN</t>
  </si>
  <si>
    <t>Michelin</t>
  </si>
  <si>
    <t>Tires with related equipment</t>
  </si>
  <si>
    <t>Tires with Related Equipment and Supplies</t>
  </si>
  <si>
    <t>113021-RCK</t>
  </si>
  <si>
    <t>Midwest Fire</t>
  </si>
  <si>
    <t>061323-MAC</t>
  </si>
  <si>
    <t>Milliken</t>
  </si>
  <si>
    <t>102821-MND</t>
  </si>
  <si>
    <t>MindBeacon Health</t>
  </si>
  <si>
    <t>Teletherapy services</t>
  </si>
  <si>
    <t>Teletherapy Services</t>
  </si>
  <si>
    <t>010521-LTS-3</t>
  </si>
  <si>
    <t>Miracle Recreation - PlayPower, Inc.</t>
  </si>
  <si>
    <t>Commercial playground and fitness manufacturer</t>
  </si>
  <si>
    <t>120122-MBS</t>
  </si>
  <si>
    <t>Mitel Business Systems</t>
  </si>
  <si>
    <t>Unified communications</t>
  </si>
  <si>
    <t>053024-MCF</t>
  </si>
  <si>
    <t>Mitsubishi Logisnext Americas (Houston)</t>
  </si>
  <si>
    <t>020624-MCA</t>
  </si>
  <si>
    <t>Mobile Communications (MCA)</t>
  </si>
  <si>
    <t>120822-MMR</t>
  </si>
  <si>
    <t>Mobile Modular</t>
  </si>
  <si>
    <t>120320-AMR</t>
  </si>
  <si>
    <t>Modern Mechanical Ice Systems</t>
  </si>
  <si>
    <t>120423-MODII</t>
  </si>
  <si>
    <t>Modii</t>
  </si>
  <si>
    <t>Data-Led Parking Operations &amp; Guidance</t>
  </si>
  <si>
    <t>061323-MCD</t>
  </si>
  <si>
    <t>Mohawk Carpet Distribution, LLC</t>
  </si>
  <si>
    <t>Hard- and soft-surface commercial flooring with installation services</t>
  </si>
  <si>
    <t>013020-MRL</t>
  </si>
  <si>
    <t>Mohawk Lifts, LLC</t>
  </si>
  <si>
    <t>Vehicle lifts</t>
  </si>
  <si>
    <t>121223-MRL</t>
  </si>
  <si>
    <t>031622-MUI</t>
  </si>
  <si>
    <t>Mondo USA, Inc.</t>
  </si>
  <si>
    <t>062222-AEB-1</t>
  </si>
  <si>
    <t>Monroe</t>
  </si>
  <si>
    <t>031721-MBI</t>
  </si>
  <si>
    <t>Morbark</t>
  </si>
  <si>
    <t>Tree maintenance equipment</t>
  </si>
  <si>
    <t>Tree Maintenance Equipment, Attachments, and Accessories</t>
  </si>
  <si>
    <t>030923-MBI</t>
  </si>
  <si>
    <t>Recycling and repurposing equipment</t>
  </si>
  <si>
    <t>010424-MNP</t>
  </si>
  <si>
    <t>Morning Pride dba Honeywell First Responder</t>
  </si>
  <si>
    <t>Personal protective equipment for firefighters</t>
  </si>
  <si>
    <t>091422-MII</t>
  </si>
  <si>
    <t>Motion Industries</t>
  </si>
  <si>
    <t>042021-MOT</t>
  </si>
  <si>
    <t>Motorola Solutions</t>
  </si>
  <si>
    <t>051321-MOT</t>
  </si>
  <si>
    <t>101223-MOT</t>
  </si>
  <si>
    <t>091024-MTR</t>
  </si>
  <si>
    <t>Motrec International</t>
  </si>
  <si>
    <t>011824-MSS</t>
  </si>
  <si>
    <t>MSA Safety Sales</t>
  </si>
  <si>
    <t>Safety and personal protection equipment</t>
  </si>
  <si>
    <t>091422-MSI</t>
  </si>
  <si>
    <t>MSC Industrial Supply</t>
  </si>
  <si>
    <t>Supplier of MRO products</t>
  </si>
  <si>
    <t>040121-MSI</t>
  </si>
  <si>
    <t>031121-MTD</t>
  </si>
  <si>
    <t>MTD Products Company - Cub Cadet</t>
  </si>
  <si>
    <t>Lawn, grounds, and snow removal equipment and UTVs</t>
  </si>
  <si>
    <t>092222-RYC</t>
  </si>
  <si>
    <t>mtu – A Rolls-Royce Solution</t>
  </si>
  <si>
    <t>Emergency power-generation equipment</t>
  </si>
  <si>
    <t>092920-MTF</t>
  </si>
  <si>
    <t>Multiforce Systems</t>
  </si>
  <si>
    <t>Fleet fuel management system hardware and software</t>
  </si>
  <si>
    <t>111522-MUL</t>
  </si>
  <si>
    <t>Multihog</t>
  </si>
  <si>
    <t>020923-MTQ</t>
  </si>
  <si>
    <t>Multiquip</t>
  </si>
  <si>
    <t>090122-MES</t>
  </si>
  <si>
    <t>Municipal Emergency Services</t>
  </si>
  <si>
    <t>011824-MES</t>
  </si>
  <si>
    <t>011124-MES</t>
  </si>
  <si>
    <t>Uniforms, tailoring, and fitting services</t>
  </si>
  <si>
    <t>010424-MES</t>
  </si>
  <si>
    <t>020124-MES</t>
  </si>
  <si>
    <t>Firefighting equipment</t>
  </si>
  <si>
    <t>041123-MSL</t>
  </si>
  <si>
    <t>Musco Sports Lighting, LLC</t>
  </si>
  <si>
    <t>110122-NCH</t>
  </si>
  <si>
    <t>Nachurs Alpine</t>
  </si>
  <si>
    <t>032521-GPC</t>
  </si>
  <si>
    <t>NAPA Auto Parts – Fleet Parts Supply</t>
  </si>
  <si>
    <t>Aftermarket vehicle parts</t>
  </si>
  <si>
    <t>090624-GPC</t>
  </si>
  <si>
    <t>NAPA Integrated Business Solutions</t>
  </si>
  <si>
    <t>Customized fleet and single source supply chain management</t>
  </si>
  <si>
    <t>091521-NAF</t>
  </si>
  <si>
    <t>National Auto Fleet Group</t>
  </si>
  <si>
    <t>Cars, trucks, vans, SUVs, cab chassis, and other vehicles</t>
  </si>
  <si>
    <t>Automobiles, SUVs, Vans, and Light Trucks with Related Equipment and Accessories</t>
  </si>
  <si>
    <t>032824-NAF</t>
  </si>
  <si>
    <t>081523-NRS</t>
  </si>
  <si>
    <t>National Recreation Systems</t>
  </si>
  <si>
    <t>092424-NCL</t>
  </si>
  <si>
    <t>NCL Government Capital</t>
  </si>
  <si>
    <t>Tax-exempt municipal leasing and financing</t>
  </si>
  <si>
    <t>011620-NCL</t>
  </si>
  <si>
    <t>Tax-exempt municipal leasing</t>
  </si>
  <si>
    <t>020723-NTA</t>
  </si>
  <si>
    <t>Neta Scientific</t>
  </si>
  <si>
    <t>030223-NVC</t>
  </si>
  <si>
    <t>Nevco</t>
  </si>
  <si>
    <t>031423-NDD</t>
  </si>
  <si>
    <t>New Deal Deicing</t>
  </si>
  <si>
    <t>082923-CNH-2</t>
  </si>
  <si>
    <t>New Holland - Agriculture</t>
  </si>
  <si>
    <t>011723-CNH-2</t>
  </si>
  <si>
    <t>New Holland-Construction</t>
  </si>
  <si>
    <t>110223-NWY</t>
  </si>
  <si>
    <t>New Way</t>
  </si>
  <si>
    <t>Refuse trucks</t>
  </si>
  <si>
    <t>040924-NWY</t>
  </si>
  <si>
    <t>New Way FleetForce</t>
  </si>
  <si>
    <t>Garbage truck rentals</t>
  </si>
  <si>
    <t>120122-NEW</t>
  </si>
  <si>
    <t>Newcastle Communications</t>
  </si>
  <si>
    <t>012722-NWT</t>
  </si>
  <si>
    <t>Newtopia</t>
  </si>
  <si>
    <t>032824-NKA</t>
  </si>
  <si>
    <t>Nikola Corporation</t>
  </si>
  <si>
    <t>Class 8 battery-electric and hydrogen fuel cell electric vehicles</t>
  </si>
  <si>
    <t>081721-NIU</t>
  </si>
  <si>
    <t>Niu Toilet</t>
  </si>
  <si>
    <t>Washroom, other trailer solutions &amp; prefab structures</t>
  </si>
  <si>
    <t>010521-LTS-1</t>
  </si>
  <si>
    <t>No Fault - PlayPower, Inc.</t>
  </si>
  <si>
    <t>Playground safety surface products</t>
  </si>
  <si>
    <t>031224-NBL</t>
  </si>
  <si>
    <t>Nobel Computer Systems</t>
  </si>
  <si>
    <t>Optimal Fleet and Impound Solutions</t>
  </si>
  <si>
    <t>011221-NPA</t>
  </si>
  <si>
    <t>NP Aerospace</t>
  </si>
  <si>
    <t>020624-NTT</t>
  </si>
  <si>
    <t>NTT DATA</t>
  </si>
  <si>
    <t>Private cellular network solutions and services</t>
  </si>
  <si>
    <t>042221-NUV</t>
  </si>
  <si>
    <t>Nuvve</t>
  </si>
  <si>
    <t>051321-OFF</t>
  </si>
  <si>
    <t>Off Duty Management</t>
  </si>
  <si>
    <t>060624-OFF</t>
  </si>
  <si>
    <t>Software solutions - school safety officers</t>
  </si>
  <si>
    <t>061324-OFF</t>
  </si>
  <si>
    <t>Management of off-duty work for public safety professionals</t>
  </si>
  <si>
    <t>121919-OFS</t>
  </si>
  <si>
    <t>OFS Brands</t>
  </si>
  <si>
    <t>Furniture and related services for the workplace</t>
  </si>
  <si>
    <t>091423-OFS</t>
  </si>
  <si>
    <t>Furniture and related services</t>
  </si>
  <si>
    <t>032824-OLA</t>
  </si>
  <si>
    <t>Olathe Ford Sales</t>
  </si>
  <si>
    <t>Fleet chassis dealership</t>
  </si>
  <si>
    <t>031121-ODB</t>
  </si>
  <si>
    <t>Old Dominion Brush</t>
  </si>
  <si>
    <t>012722-OMA</t>
  </si>
  <si>
    <t>Omada Health</t>
  </si>
  <si>
    <t>072822-TN4</t>
  </si>
  <si>
    <t>OpDecision</t>
  </si>
  <si>
    <t>Mobility expense management</t>
  </si>
  <si>
    <t>032521-ORA</t>
  </si>
  <si>
    <t>O'Reilly Auto Parts</t>
  </si>
  <si>
    <t>Aftermarket automotive parts</t>
  </si>
  <si>
    <t>042821-ORK</t>
  </si>
  <si>
    <t>Orkin</t>
  </si>
  <si>
    <t>113021-OKC</t>
  </si>
  <si>
    <t>Oshkosh Airport Products</t>
  </si>
  <si>
    <t>010721-ODR</t>
  </si>
  <si>
    <t>Outdoor-Fit Exercise Systems</t>
  </si>
  <si>
    <t>Manufacturer of unique outdoor fitness equipment</t>
  </si>
  <si>
    <t>113021-PLC</t>
  </si>
  <si>
    <t>P.L. Custom</t>
  </si>
  <si>
    <t>122123-PLC</t>
  </si>
  <si>
    <t>Manufacturer of Emergency Vehicles</t>
  </si>
  <si>
    <t>051123-PAC</t>
  </si>
  <si>
    <t>PA Consulting</t>
  </si>
  <si>
    <t>Fleet decarbonization strategy and operations</t>
  </si>
  <si>
    <t>091423-PHL</t>
  </si>
  <si>
    <t>Palmer Hamilton</t>
  </si>
  <si>
    <t>Furnishings and design</t>
  </si>
  <si>
    <t>040121-PHL</t>
  </si>
  <si>
    <t>STEM curriculum solutions and fab labs</t>
  </si>
  <si>
    <t>090122-PNA</t>
  </si>
  <si>
    <t>Panasonic Corp.</t>
  </si>
  <si>
    <t>120423-PKUN</t>
  </si>
  <si>
    <t>PARKUNLOAD</t>
  </si>
  <si>
    <t>Smart Loading Zone Sustainable City Logistics</t>
  </si>
  <si>
    <t>080124-PAH</t>
  </si>
  <si>
    <t>Parts Authority (PAI)</t>
  </si>
  <si>
    <t>Auto and truck parts, supplies and equipment</t>
  </si>
  <si>
    <t>063022-PAS</t>
  </si>
  <si>
    <t>Pasco Brokerage</t>
  </si>
  <si>
    <t>Commercial kitchen</t>
  </si>
  <si>
    <t>120423-PSPRT</t>
  </si>
  <si>
    <t>Passport Labs</t>
  </si>
  <si>
    <t>Unified Parking and Curb Management</t>
  </si>
  <si>
    <t>061323-SII-1</t>
  </si>
  <si>
    <t>Patcraft</t>
  </si>
  <si>
    <t>Carpet and floor covering</t>
  </si>
  <si>
    <t>092623-PTRSN</t>
  </si>
  <si>
    <t>Patterson Dental Supply</t>
  </si>
  <si>
    <t>Dental supplies, equipment, and related services</t>
  </si>
  <si>
    <t>051623-CLA-1</t>
  </si>
  <si>
    <t>Paul Revere</t>
  </si>
  <si>
    <t>080521-PBL</t>
  </si>
  <si>
    <t>PB Loader</t>
  </si>
  <si>
    <t>051922-VRG</t>
  </si>
  <si>
    <t>Personify Health fka Virgin Pulse</t>
  </si>
  <si>
    <t>032824-PMC</t>
  </si>
  <si>
    <t>Peterbilt</t>
  </si>
  <si>
    <t>Cab and chassis, vocational and medium-duty trucks, class 6, 7, and 8</t>
  </si>
  <si>
    <t>040621-PII</t>
  </si>
  <si>
    <t>Petersen Industries</t>
  </si>
  <si>
    <t>Bulk waste collection equipment</t>
  </si>
  <si>
    <t>092722-PZR</t>
  </si>
  <si>
    <t>PhaZZer, LLC</t>
  </si>
  <si>
    <t>061323-SII-2</t>
  </si>
  <si>
    <t>Philadelphia Commercial</t>
  </si>
  <si>
    <t>Commercial flooring</t>
  </si>
  <si>
    <t>090320-PNX</t>
  </si>
  <si>
    <t>Phoenix Business Inc</t>
  </si>
  <si>
    <t>113021-OKC-1</t>
  </si>
  <si>
    <t>Pierce Manufacturing</t>
  </si>
  <si>
    <t>020624-PRS</t>
  </si>
  <si>
    <t>Pierson Wireless Corp.</t>
  </si>
  <si>
    <t>Turnkey telecommunications solutions</t>
  </si>
  <si>
    <t>011322-PIT</t>
  </si>
  <si>
    <t>Pitney Bowes</t>
  </si>
  <si>
    <t>Mailing and shipping software and solutions</t>
  </si>
  <si>
    <t>Mailing and Postage Equipment and Technology</t>
  </si>
  <si>
    <t>092922-PTT</t>
  </si>
  <si>
    <t>Pitts Enterprises</t>
  </si>
  <si>
    <t>010521-LTS-8</t>
  </si>
  <si>
    <t>Playworld Systems - PlayPower, Inc.</t>
  </si>
  <si>
    <t>070121-JUC</t>
  </si>
  <si>
    <t>Plug Smart</t>
  </si>
  <si>
    <t>091024-PSI</t>
  </si>
  <si>
    <t>Polaris</t>
  </si>
  <si>
    <t>Off-road vehicles, UTVs, ATVs, Snowmobiles</t>
  </si>
  <si>
    <t>012621-PPC</t>
  </si>
  <si>
    <t>Poligon by PorterCorp</t>
  </si>
  <si>
    <t>Open air structures</t>
  </si>
  <si>
    <t>Open Air Structures and Accessory or Utility Buildings with Related Equipment and Services</t>
  </si>
  <si>
    <t>120423-POPU</t>
  </si>
  <si>
    <t>Populus Technologies</t>
  </si>
  <si>
    <t>Curb and Mobility Management Systems</t>
  </si>
  <si>
    <t>031022-GER-1</t>
  </si>
  <si>
    <t>Portafloor</t>
  </si>
  <si>
    <t>050924-PTA</t>
  </si>
  <si>
    <t>Porter Athletic</t>
  </si>
  <si>
    <t>051123-PST</t>
  </si>
  <si>
    <t>PositivEnergy</t>
  </si>
  <si>
    <t>Turnkey EV charging solutions</t>
  </si>
  <si>
    <t>020923-PWT</t>
  </si>
  <si>
    <t>Power Technique</t>
  </si>
  <si>
    <t>090320-POW</t>
  </si>
  <si>
    <t>PowerSchool Group</t>
  </si>
  <si>
    <t>091323-PPG</t>
  </si>
  <si>
    <t>PPG Architectural Finishes, Inc.</t>
  </si>
  <si>
    <t>Paint and wallcoverings</t>
  </si>
  <si>
    <t>Paint with Related Supplies, Equipment, and Services</t>
  </si>
  <si>
    <t>060624-PRT</t>
  </si>
  <si>
    <t>Precision Task Group</t>
  </si>
  <si>
    <t>Workday SaaS subscription, implementation, and consulting services</t>
  </si>
  <si>
    <t>052324-PCR</t>
  </si>
  <si>
    <t>Precor</t>
  </si>
  <si>
    <t>102821-GTY</t>
  </si>
  <si>
    <t>Presence Learning</t>
  </si>
  <si>
    <t>030223-PSO</t>
  </si>
  <si>
    <t>Presidio</t>
  </si>
  <si>
    <t>Audio, video, and digital solutions</t>
  </si>
  <si>
    <t>120122-PSO</t>
  </si>
  <si>
    <t>Digital services and solutions</t>
  </si>
  <si>
    <t>020923-PGS</t>
  </si>
  <si>
    <t>Progress Solar</t>
  </si>
  <si>
    <t>051922-PRL</t>
  </si>
  <si>
    <t>Propel, Inc.</t>
  </si>
  <si>
    <t>012821-PRC</t>
  </si>
  <si>
    <t>PropertyRoom.com</t>
  </si>
  <si>
    <t>Online auction services: vehicles, property, evidence, and firearms</t>
  </si>
  <si>
    <t>051623-AXC</t>
  </si>
  <si>
    <t>Provident, Underwritten by AXIS Insurance Company</t>
  </si>
  <si>
    <t>060624-PSD</t>
  </si>
  <si>
    <t>PSD Citywide</t>
  </si>
  <si>
    <t>Cloud-based EAM, PP&amp;L, GIS, &amp; Budget Software</t>
  </si>
  <si>
    <t>081721-PRM</t>
  </si>
  <si>
    <t>Public Restroom Company</t>
  </si>
  <si>
    <t>Prefab restrooms, showers, and park buildings</t>
  </si>
  <si>
    <t>012821-TPG</t>
  </si>
  <si>
    <t>Public Surplus</t>
  </si>
  <si>
    <t>042021-PUR</t>
  </si>
  <si>
    <t>PURVIS Systems</t>
  </si>
  <si>
    <t>IP-based fire and EMS alerting solutions</t>
  </si>
  <si>
    <t>011322-QDT</t>
  </si>
  <si>
    <t>Quadient</t>
  </si>
  <si>
    <t>Intelligent software and hardware solutions</t>
  </si>
  <si>
    <t>051321-QKT</t>
  </si>
  <si>
    <t>Quicket Solutions</t>
  </si>
  <si>
    <t>Cloud-based public safety software</t>
  </si>
  <si>
    <t>080321-QKT</t>
  </si>
  <si>
    <t>Cloud-based parking management software</t>
  </si>
  <si>
    <t>060624-QKT</t>
  </si>
  <si>
    <t>Cloud-based ERP, Case Management, and Workflow Automation Software</t>
  </si>
  <si>
    <t>051321-RDO</t>
  </si>
  <si>
    <t>RadioMobile</t>
  </si>
  <si>
    <t>Fire and EMS: mobile software, AVL, CAD, FSA</t>
  </si>
  <si>
    <t>042021-RDO</t>
  </si>
  <si>
    <t>Fire and EMS: MDC, FSA, networking, and integration</t>
  </si>
  <si>
    <t>010521-RDP</t>
  </si>
  <si>
    <t>Rain Drop Products, LLC</t>
  </si>
  <si>
    <t>Children's commercial aquatic play equipment</t>
  </si>
  <si>
    <t>120721-RVL</t>
  </si>
  <si>
    <t>RapidView</t>
  </si>
  <si>
    <t>Underground infrastructure</t>
  </si>
  <si>
    <t>120721-RAU</t>
  </si>
  <si>
    <t>Rausch Electronics</t>
  </si>
  <si>
    <t>011222-RTL</t>
  </si>
  <si>
    <t>Redwood Toxicology</t>
  </si>
  <si>
    <t>Drug testing products and laboratory services</t>
  </si>
  <si>
    <t>092222-KOH</t>
  </si>
  <si>
    <t>Rehlko (formerly Kohler)</t>
  </si>
  <si>
    <t>041521-REH</t>
  </si>
  <si>
    <t>Rehrig Pacific Company</t>
  </si>
  <si>
    <t>Container and technology recycling and waste solutions</t>
  </si>
  <si>
    <t>051623-RLC</t>
  </si>
  <si>
    <t>Reliance</t>
  </si>
  <si>
    <t>122123-RVG</t>
  </si>
  <si>
    <t>REV Group</t>
  </si>
  <si>
    <t>031022-REC-3</t>
  </si>
  <si>
    <t>RG Event Surfaces</t>
  </si>
  <si>
    <t>Modular athletic surfacing and rentals</t>
  </si>
  <si>
    <t>010424-RIC</t>
  </si>
  <si>
    <t>Ricochet Manufacturing</t>
  </si>
  <si>
    <t>Firefighting PPE and related equipment and cleaning</t>
  </si>
  <si>
    <t>030321-RCH</t>
  </si>
  <si>
    <t>Ricoh USA, Inc.</t>
  </si>
  <si>
    <t>Technology solutions for the digital workplace</t>
  </si>
  <si>
    <t>050924-RIL</t>
  </si>
  <si>
    <t>Riddell/All American Sports Corp.</t>
  </si>
  <si>
    <t>Sales &amp; Reconditioning of Athletic Equipment</t>
  </si>
  <si>
    <t>120122-RNG</t>
  </si>
  <si>
    <t>RingCentral</t>
  </si>
  <si>
    <t>Unified communications and contact center solutions</t>
  </si>
  <si>
    <t>101221-RGO</t>
  </si>
  <si>
    <t>Ring-O-Matic</t>
  </si>
  <si>
    <t>011223-RMS</t>
  </si>
  <si>
    <t>RMUS</t>
  </si>
  <si>
    <t>122123-RVG-4</t>
  </si>
  <si>
    <t>Road Rescue</t>
  </si>
  <si>
    <t>Road Rescue: Ambulance Excellence</t>
  </si>
  <si>
    <t>031022-RBI</t>
  </si>
  <si>
    <t>Robbins Inc.</t>
  </si>
  <si>
    <t>081721-RMT</t>
  </si>
  <si>
    <t>Romtec</t>
  </si>
  <si>
    <t>Public restrooms and other structures</t>
  </si>
  <si>
    <t>061323-RPP</t>
  </si>
  <si>
    <t>Roppe</t>
  </si>
  <si>
    <t>113021-RSD</t>
  </si>
  <si>
    <t>Rosenbauer America</t>
  </si>
  <si>
    <t>020421-RTH</t>
  </si>
  <si>
    <t>Roth IAMS</t>
  </si>
  <si>
    <t>030923-RTO</t>
  </si>
  <si>
    <t>Rotochopper, Inc.</t>
  </si>
  <si>
    <t>Recycling and repurposing processing equipment</t>
  </si>
  <si>
    <t>032824-RDT</t>
  </si>
  <si>
    <t>Roundtrip EV Solutions</t>
  </si>
  <si>
    <t>Electric trucks and charging infrastructure for municipalities</t>
  </si>
  <si>
    <t>041521-RCS</t>
  </si>
  <si>
    <t>Routeware (ReCollect)</t>
  </si>
  <si>
    <t>Public works communications technology</t>
  </si>
  <si>
    <t>062222-AGI-3</t>
  </si>
  <si>
    <t>RPM Tech - Alamo Group (USA)</t>
  </si>
  <si>
    <t>Snow and ice equipment removal equipment and accessories</t>
  </si>
  <si>
    <t>111522-AGI-3</t>
  </si>
  <si>
    <t>RPM Tech-Alamo Group</t>
  </si>
  <si>
    <t>020221-RTA</t>
  </si>
  <si>
    <t>RTA</t>
  </si>
  <si>
    <t>071223-RBB</t>
  </si>
  <si>
    <t>Rubb Building Systems</t>
  </si>
  <si>
    <t>020221-RUB</t>
  </si>
  <si>
    <t>Rubicon</t>
  </si>
  <si>
    <t>Fleet management technology for heavy-duty vehicles</t>
  </si>
  <si>
    <t>032824-RTG</t>
  </si>
  <si>
    <t>Rush Trucks</t>
  </si>
  <si>
    <t>Commercial truck sales, parts, and service</t>
  </si>
  <si>
    <t>111623-RXSS</t>
  </si>
  <si>
    <t>Rx Savings Solutions</t>
  </si>
  <si>
    <t>042020-RYC</t>
  </si>
  <si>
    <t>Rycor Solutions</t>
  </si>
  <si>
    <t>Software as a service business solutions for K-12 school districts</t>
  </si>
  <si>
    <t>031224-RYN</t>
  </si>
  <si>
    <t>Rynse</t>
  </si>
  <si>
    <t>Car Washes and Preventative Maintenance for Fleets</t>
  </si>
  <si>
    <t>080922-SAF</t>
  </si>
  <si>
    <t>Safeware</t>
  </si>
  <si>
    <t>Public safety catalog solutions</t>
  </si>
  <si>
    <t>020221-SAM</t>
  </si>
  <si>
    <t>Samsara</t>
  </si>
  <si>
    <t>Fleet management and smart cities</t>
  </si>
  <si>
    <t>011723-SNY</t>
  </si>
  <si>
    <t>SANY</t>
  </si>
  <si>
    <t>111522-SBM</t>
  </si>
  <si>
    <t>SB Manufacturing</t>
  </si>
  <si>
    <t>031121-SCG</t>
  </si>
  <si>
    <t>Scag Power Equipment</t>
  </si>
  <si>
    <t>Grounds and landscape equipment for lawn, turf, and debris</t>
  </si>
  <si>
    <t>050224-SCH</t>
  </si>
  <si>
    <t>Schindler</t>
  </si>
  <si>
    <t>Elevators</t>
  </si>
  <si>
    <t>Elevators, Escalators, and Moving Walks with Related Equipment, Services, and Supplies</t>
  </si>
  <si>
    <t>050924-SHC</t>
  </si>
  <si>
    <t>School Health</t>
  </si>
  <si>
    <t>Athletic and physical education equipment with related supplies</t>
  </si>
  <si>
    <t>041823-SHC</t>
  </si>
  <si>
    <t>Emergency medical and supplies</t>
  </si>
  <si>
    <t>022422-SHC</t>
  </si>
  <si>
    <t>Medical supply solutions</t>
  </si>
  <si>
    <t>041123-SRD</t>
  </si>
  <si>
    <t>Schreder Lighting</t>
  </si>
  <si>
    <t>070821-SCI</t>
  </si>
  <si>
    <t>Schulte Ind.</t>
  </si>
  <si>
    <t>093021-SWZ</t>
  </si>
  <si>
    <t>Schwarze</t>
  </si>
  <si>
    <t>061324-SPS</t>
  </si>
  <si>
    <t>SearchPros Staffing</t>
  </si>
  <si>
    <t>Workforce management solutions</t>
  </si>
  <si>
    <t>020124-SEW</t>
  </si>
  <si>
    <t>SeaWestern</t>
  </si>
  <si>
    <t>011824-SEW</t>
  </si>
  <si>
    <t>3M Scott SCBAs &amp; Bauer Compressors</t>
  </si>
  <si>
    <t>030421-SCS</t>
  </si>
  <si>
    <t>Securitas Technology Corporation</t>
  </si>
  <si>
    <t>101221-SCA</t>
  </si>
  <si>
    <t>Sewer Equipment</t>
  </si>
  <si>
    <t>High-pressure jetting, vacuum, hydro-excavating and recycling</t>
  </si>
  <si>
    <t>030321-SEC</t>
  </si>
  <si>
    <t>Sharp Electronics Corporation</t>
  </si>
  <si>
    <t>061323-SII</t>
  </si>
  <si>
    <t>Shaw Contract</t>
  </si>
  <si>
    <t>Commercial flooring and accessories</t>
  </si>
  <si>
    <t>031622-SII</t>
  </si>
  <si>
    <t>Shaw Integrated and Turf Solutions, Inc.</t>
  </si>
  <si>
    <t>Turnkey turf surfacing</t>
  </si>
  <si>
    <t>110122-SWN</t>
  </si>
  <si>
    <t>Sherwin Ind.</t>
  </si>
  <si>
    <t>091323-SHW</t>
  </si>
  <si>
    <t>Sherwin-Williams Company</t>
  </si>
  <si>
    <t>Paint</t>
  </si>
  <si>
    <t>121923-SHI</t>
  </si>
  <si>
    <t>SHI International</t>
  </si>
  <si>
    <t>051123-SIA</t>
  </si>
  <si>
    <t>Sia Partners</t>
  </si>
  <si>
    <t>Management consulting on energy, environment, and data science</t>
  </si>
  <si>
    <t>081523-SICO</t>
  </si>
  <si>
    <t>SICO</t>
  </si>
  <si>
    <t>Mobile folding stages, risers, and design services</t>
  </si>
  <si>
    <t>091423-SICO</t>
  </si>
  <si>
    <t>Mobile furniture and design services</t>
  </si>
  <si>
    <t>030421-SIE</t>
  </si>
  <si>
    <t>Siemens</t>
  </si>
  <si>
    <t>Facility security, fire, and building automation systems</t>
  </si>
  <si>
    <t>062421-SIE</t>
  </si>
  <si>
    <t>Facilities maintenance services</t>
  </si>
  <si>
    <t>070121-SIE</t>
  </si>
  <si>
    <t>042221-SIE</t>
  </si>
  <si>
    <t>061323-RPP-1</t>
  </si>
  <si>
    <t>Six Degrees Flooring Surfaces</t>
  </si>
  <si>
    <t>USA Made Luxury Vinyl Tile, Plank and Stair Treads</t>
  </si>
  <si>
    <t>020923-SKJ</t>
  </si>
  <si>
    <t>Skyjack</t>
  </si>
  <si>
    <t>010521-LSI-3</t>
  </si>
  <si>
    <t>SkyWays</t>
  </si>
  <si>
    <t>Experience cool with SkyWays®️ shade products</t>
  </si>
  <si>
    <t>051321-SMT</t>
  </si>
  <si>
    <t>SmartCOP, Inc.</t>
  </si>
  <si>
    <t>031022-GER-4</t>
  </si>
  <si>
    <t>Snap Lock Sports</t>
  </si>
  <si>
    <t>121223-SNP</t>
  </si>
  <si>
    <t>Snap-on</t>
  </si>
  <si>
    <t>Garage and fleet maintenance equipment and vehicle lifts</t>
  </si>
  <si>
    <t>062222-DDY-3</t>
  </si>
  <si>
    <t>SnowEx</t>
  </si>
  <si>
    <t>010521-SFS</t>
  </si>
  <si>
    <t>SofSurfaces, Inc.</t>
  </si>
  <si>
    <t>Playground and water play equipment</t>
  </si>
  <si>
    <t>010521-LTS-7</t>
  </si>
  <si>
    <t>Soft Play - PlayPower, Inc.</t>
  </si>
  <si>
    <t>Contained playgrounds, play sculptures, and indoor play areas</t>
  </si>
  <si>
    <t>110923-SPCFI</t>
  </si>
  <si>
    <t>Spacefile International</t>
  </si>
  <si>
    <t>High-density mobile storage shelving solutions</t>
  </si>
  <si>
    <t>110923-SPC</t>
  </si>
  <si>
    <t>Spacesaver</t>
  </si>
  <si>
    <t>High-quality, efficient storage solutions</t>
  </si>
  <si>
    <t>121919-KII-1</t>
  </si>
  <si>
    <t>Industrial storage</t>
  </si>
  <si>
    <t>091423-KII-1</t>
  </si>
  <si>
    <t>113021-RVG-4</t>
  </si>
  <si>
    <t>Spartan Emergency Response</t>
  </si>
  <si>
    <t>112420-SRI</t>
  </si>
  <si>
    <t>Spohn Ranch, Inc.</t>
  </si>
  <si>
    <t>Skate parks, pump tracks, and wheel sports facilities</t>
  </si>
  <si>
    <t>031022-GER-3</t>
  </si>
  <si>
    <t>Sport Court</t>
  </si>
  <si>
    <t>052324-SPA</t>
  </si>
  <si>
    <t>SportsArt Inc</t>
  </si>
  <si>
    <t>Exercise, fitness and rehabilitation equipment</t>
  </si>
  <si>
    <t>031622-SNT</t>
  </si>
  <si>
    <t>Sprinturf</t>
  </si>
  <si>
    <t>Synthetic turf manufacturer and installer</t>
  </si>
  <si>
    <t>063022-STF</t>
  </si>
  <si>
    <t>Stafford-Smith</t>
  </si>
  <si>
    <t>Commercial food service equipment</t>
  </si>
  <si>
    <t>091423-SCC</t>
  </si>
  <si>
    <t>Staples</t>
  </si>
  <si>
    <t>Office and education furniture</t>
  </si>
  <si>
    <t>012320-SCC</t>
  </si>
  <si>
    <t>Office supply catalog solutions</t>
  </si>
  <si>
    <t>Office Supply Catalog Solutions</t>
  </si>
  <si>
    <t>101320-SCC</t>
  </si>
  <si>
    <t>091423-STI</t>
  </si>
  <si>
    <t>Steelcase</t>
  </si>
  <si>
    <t>Office, hospital, and classroom furniture</t>
  </si>
  <si>
    <t>040121-SFK</t>
  </si>
  <si>
    <t>STEM For Kids</t>
  </si>
  <si>
    <t>STEM lessons, training, and consultation</t>
  </si>
  <si>
    <t>040121-STM</t>
  </si>
  <si>
    <t>STEM Supplies</t>
  </si>
  <si>
    <t>050924-STN</t>
  </si>
  <si>
    <t>STEMfinity</t>
  </si>
  <si>
    <t>Esports</t>
  </si>
  <si>
    <t>121223-SKI</t>
  </si>
  <si>
    <t>Stertil-Koni</t>
  </si>
  <si>
    <t>041823-STY</t>
  </si>
  <si>
    <t>Stryker</t>
  </si>
  <si>
    <t>041823-STK</t>
  </si>
  <si>
    <t>Stryker Canada</t>
  </si>
  <si>
    <t>031623-SMR</t>
  </si>
  <si>
    <t>Summer PBC</t>
  </si>
  <si>
    <t>062320-SNB</t>
  </si>
  <si>
    <t>Sunbelt Rentals</t>
  </si>
  <si>
    <t>Equipment rental provider</t>
  </si>
  <si>
    <t>101221-SPL</t>
  </si>
  <si>
    <t>Super Products LLC</t>
  </si>
  <si>
    <t>Vacuum trucks for sewer cleaning and excavation</t>
  </si>
  <si>
    <t>113021-SUT</t>
  </si>
  <si>
    <t>Sutphen</t>
  </si>
  <si>
    <t>062421-SWP</t>
  </si>
  <si>
    <t>Sweeping Corp. of America (SCA)</t>
  </si>
  <si>
    <t>062222-AEB-4</t>
  </si>
  <si>
    <t>Swenson Spreader</t>
  </si>
  <si>
    <t>031022-REC-1</t>
  </si>
  <si>
    <t>Swisstrax</t>
  </si>
  <si>
    <t>Modular athletic surfacing</t>
  </si>
  <si>
    <t>012722-SWD</t>
  </si>
  <si>
    <t>SWORD Health</t>
  </si>
  <si>
    <t>102821-SWD</t>
  </si>
  <si>
    <t>092920-SYS</t>
  </si>
  <si>
    <t>Syntech Systems</t>
  </si>
  <si>
    <t>Fuel management and fleet management solutions</t>
  </si>
  <si>
    <t>040522-SYC</t>
  </si>
  <si>
    <t>Sysco Corp.</t>
  </si>
  <si>
    <t>Food products</t>
  </si>
  <si>
    <t>111621-SYC</t>
  </si>
  <si>
    <t>Food products for schools</t>
  </si>
  <si>
    <t>080321-TSI</t>
  </si>
  <si>
    <t>T2 Systems</t>
  </si>
  <si>
    <t>121522-TAC</t>
  </si>
  <si>
    <t>TACenergy</t>
  </si>
  <si>
    <t>Fuel supplier: sales, management, and delivery</t>
  </si>
  <si>
    <t>092922-TBT</t>
  </si>
  <si>
    <t>Talbert</t>
  </si>
  <si>
    <t>102821-TKS</t>
  </si>
  <si>
    <t>Talkspace, Inc.</t>
  </si>
  <si>
    <t>061323-TFU</t>
  </si>
  <si>
    <t>Tarkett</t>
  </si>
  <si>
    <t>Solution SPECtrum Flooring</t>
  </si>
  <si>
    <t>121522-SRT</t>
  </si>
  <si>
    <t>Tartan Oil LLC</t>
  </si>
  <si>
    <t>Bulk fuel supply</t>
  </si>
  <si>
    <t>020624-SYN</t>
  </si>
  <si>
    <t>TD SYNNEX</t>
  </si>
  <si>
    <t>111522-TEA</t>
  </si>
  <si>
    <t>Team Eagle</t>
  </si>
  <si>
    <t>041123-TCE</t>
  </si>
  <si>
    <t>Techline Sports Lighting</t>
  </si>
  <si>
    <t>LED sports lighting solutions</t>
  </si>
  <si>
    <t>050224-TRL</t>
  </si>
  <si>
    <t>TEI Group</t>
  </si>
  <si>
    <t>091423-TKN</t>
  </si>
  <si>
    <t>Teknion</t>
  </si>
  <si>
    <t>Public sector and education furnishings</t>
  </si>
  <si>
    <t>012722-TLD</t>
  </si>
  <si>
    <t>Teladoc Health</t>
  </si>
  <si>
    <t>051922-TGN</t>
  </si>
  <si>
    <t>Telligen</t>
  </si>
  <si>
    <t>020221-SKY</t>
  </si>
  <si>
    <t>TELUS Communications (U.S.) Inc. (dba SkyHawk Telematics)</t>
  </si>
  <si>
    <t>Remote fleet and asset management solutions</t>
  </si>
  <si>
    <t>102821-LFW</t>
  </si>
  <si>
    <t>TELUS Health</t>
  </si>
  <si>
    <t>020124-TEM</t>
  </si>
  <si>
    <t>Tempest Technology</t>
  </si>
  <si>
    <t>Professional firefighting &amp; ventilation tools</t>
  </si>
  <si>
    <t>062222-AGI-5</t>
  </si>
  <si>
    <t>Tenco - Alamo Group (USA)</t>
  </si>
  <si>
    <t>Heavy-duty snow and ice removal truck equipment</t>
  </si>
  <si>
    <t>111522-AGI-5</t>
  </si>
  <si>
    <t>Tenco-Alamo Group</t>
  </si>
  <si>
    <t>110421-TER</t>
  </si>
  <si>
    <t>Terex</t>
  </si>
  <si>
    <t>Aerial work-platforms and digger derricks, advanced mixers</t>
  </si>
  <si>
    <t>030923-TER</t>
  </si>
  <si>
    <t>Terex (CBI, Ecotec &amp; Powerscreen)</t>
  </si>
  <si>
    <t>020923-TER</t>
  </si>
  <si>
    <t>Terex/Genie</t>
  </si>
  <si>
    <t>020421-TRC</t>
  </si>
  <si>
    <t>Terracon</t>
  </si>
  <si>
    <t>091024-JCS</t>
  </si>
  <si>
    <t>Textron E-Z GO</t>
  </si>
  <si>
    <t>Utility, transport, golf, and recreation vehicles</t>
  </si>
  <si>
    <t>122220-JCS</t>
  </si>
  <si>
    <t>Textron E-Z-GO LLC</t>
  </si>
  <si>
    <t>102821-FMY</t>
  </si>
  <si>
    <t>The Family Centre</t>
  </si>
  <si>
    <t>102623-TBB</t>
  </si>
  <si>
    <t>Thomas Built Buses</t>
  </si>
  <si>
    <t>020723-TMS</t>
  </si>
  <si>
    <t>Thomas Scientific</t>
  </si>
  <si>
    <t>Laboratory, life science, equipment, and safety distribution</t>
  </si>
  <si>
    <t>101221-TPM</t>
  </si>
  <si>
    <t>Thompson Pump &amp; Manufacturing Company</t>
  </si>
  <si>
    <t>070821-TGR</t>
  </si>
  <si>
    <t>Tiger</t>
  </si>
  <si>
    <t>080420-TKE</t>
  </si>
  <si>
    <t>TK Elevator</t>
  </si>
  <si>
    <t>Elevators, escalators, and moving walks</t>
  </si>
  <si>
    <t>050224-TKE</t>
  </si>
  <si>
    <t>060624-TMA</t>
  </si>
  <si>
    <t>TMA Systems</t>
  </si>
  <si>
    <t>Software solutions</t>
  </si>
  <si>
    <t>031924-SPT</t>
  </si>
  <si>
    <t>T-Mobile</t>
  </si>
  <si>
    <t>Wireless voice and data services, equipment, solutions</t>
  </si>
  <si>
    <t>020624-SPT</t>
  </si>
  <si>
    <t>Private wireless and hybrid wireless networking solutions</t>
  </si>
  <si>
    <t>031121-TTC</t>
  </si>
  <si>
    <t>Toro</t>
  </si>
  <si>
    <t>030321-TOS</t>
  </si>
  <si>
    <t>Toshiba</t>
  </si>
  <si>
    <t>Copiers, printers, and related business products and services</t>
  </si>
  <si>
    <t>041521-TOT</t>
  </si>
  <si>
    <t>Toter</t>
  </si>
  <si>
    <t>Waste and recycling collection solutions</t>
  </si>
  <si>
    <t>062222-AEB-2</t>
  </si>
  <si>
    <t>Towmaster</t>
  </si>
  <si>
    <t>092922-MNR</t>
  </si>
  <si>
    <t>Towmaster Trailers</t>
  </si>
  <si>
    <t>121923-UST</t>
  </si>
  <si>
    <t>TPX Communications</t>
  </si>
  <si>
    <t>Technology products</t>
  </si>
  <si>
    <t>092922-TKI</t>
  </si>
  <si>
    <t>Trail King</t>
  </si>
  <si>
    <t>063022-SES</t>
  </si>
  <si>
    <t>TriMark USA</t>
  </si>
  <si>
    <t>012524-TRX</t>
  </si>
  <si>
    <t>Trinnex</t>
  </si>
  <si>
    <t>Lead Service Line Inventory Software and Services</t>
  </si>
  <si>
    <t>120822-TRM</t>
  </si>
  <si>
    <t>Triumph Modular</t>
  </si>
  <si>
    <t>032824-TRK</t>
  </si>
  <si>
    <t>Truckcorp</t>
  </si>
  <si>
    <t>Class 4-8 chassis</t>
  </si>
  <si>
    <t>052324-TRU</t>
  </si>
  <si>
    <t>TRUE Fitness</t>
  </si>
  <si>
    <t>Fitness, rehab, and wellness equipment</t>
  </si>
  <si>
    <t>012524-TRP</t>
  </si>
  <si>
    <t>TruePani</t>
  </si>
  <si>
    <t>Environmental Consulting, Safe Drinking Water</t>
  </si>
  <si>
    <t>061324-TRY</t>
  </si>
  <si>
    <t>Tryfacta</t>
  </si>
  <si>
    <t>031622-TNA</t>
  </si>
  <si>
    <t>Turf Nation</t>
  </si>
  <si>
    <t>090320-TTI</t>
  </si>
  <si>
    <t>Tyler Technologies</t>
  </si>
  <si>
    <t>Software and services for government and schools</t>
  </si>
  <si>
    <t>111522-TYM</t>
  </si>
  <si>
    <t>TYMCO</t>
  </si>
  <si>
    <t>011221-URM</t>
  </si>
  <si>
    <t>U.S. Armor</t>
  </si>
  <si>
    <t>080620-USB</t>
  </si>
  <si>
    <t>U.S. Bank</t>
  </si>
  <si>
    <t>Fleet payment</t>
  </si>
  <si>
    <t>Fleet Payment Solutions with Related Services</t>
  </si>
  <si>
    <t>031022-REC-2</t>
  </si>
  <si>
    <t>Ultra Base</t>
  </si>
  <si>
    <t>Base solutions for athletic surfacing</t>
  </si>
  <si>
    <t>120423-UMOJO</t>
  </si>
  <si>
    <t>Umojo</t>
  </si>
  <si>
    <t>End-to-End, Dynamic Curb Inventory Management</t>
  </si>
  <si>
    <t>040920-UFC</t>
  </si>
  <si>
    <t>UniFirst</t>
  </si>
  <si>
    <t>Employee uniforms</t>
  </si>
  <si>
    <t>011124-UFC</t>
  </si>
  <si>
    <t>UniFirst Corporation</t>
  </si>
  <si>
    <t>Uniforms</t>
  </si>
  <si>
    <t>040924-URI</t>
  </si>
  <si>
    <t>United Rentals</t>
  </si>
  <si>
    <t>011223-UNM</t>
  </si>
  <si>
    <t>Unmanned Vehicle Technologies</t>
  </si>
  <si>
    <t>090121-UPS</t>
  </si>
  <si>
    <t>UPS</t>
  </si>
  <si>
    <t>Express courier and ground delivery</t>
  </si>
  <si>
    <t>Express Courier and Ground Delivery Logistics Services</t>
  </si>
  <si>
    <t>120423-URBAN</t>
  </si>
  <si>
    <t>Urban Radar</t>
  </si>
  <si>
    <t>Curb management, visualization, and analytics</t>
  </si>
  <si>
    <t>120423-URB</t>
  </si>
  <si>
    <t>Urbiotica</t>
  </si>
  <si>
    <t>Curb management and parking solutions</t>
  </si>
  <si>
    <t>111621-USF</t>
  </si>
  <si>
    <t>US Foods</t>
  </si>
  <si>
    <t>Food service distribution for K-12</t>
  </si>
  <si>
    <t>040522-USF</t>
  </si>
  <si>
    <t>Food service distribution for government and higher education</t>
  </si>
  <si>
    <t>010521-LTS-6</t>
  </si>
  <si>
    <t>USA Shade - PlayPower, Inc.</t>
  </si>
  <si>
    <t>Design/build fabric shade structure manufacturer</t>
  </si>
  <si>
    <t>031924-USC</t>
  </si>
  <si>
    <t>UScellular</t>
  </si>
  <si>
    <t>051321-UTI</t>
  </si>
  <si>
    <t>Utility Associates, Inc.</t>
  </si>
  <si>
    <t>101221-VAC</t>
  </si>
  <si>
    <t>Vac-Con, Inc.</t>
  </si>
  <si>
    <t>Sewer cleaning, hydro-excavation, industrial vacuum equipment</t>
  </si>
  <si>
    <t>101221-VTR</t>
  </si>
  <si>
    <t>Vactor Manufacturing</t>
  </si>
  <si>
    <t>051321-VAI</t>
  </si>
  <si>
    <t>Vaisala</t>
  </si>
  <si>
    <t>Thunderstorm manager and lightning exporter</t>
  </si>
  <si>
    <t>031224-VAL</t>
  </si>
  <si>
    <t>Valvoline</t>
  </si>
  <si>
    <t>Preventive maintenance for fleet vehicles</t>
  </si>
  <si>
    <t>062421-VAN</t>
  </si>
  <si>
    <t>Vanguard Cleaning Systems of Western Canada</t>
  </si>
  <si>
    <t>Professional janitorial and custodial services serving western Canada</t>
  </si>
  <si>
    <t>031423-VAR</t>
  </si>
  <si>
    <t>VariTech</t>
  </si>
  <si>
    <t>031224-VEC</t>
  </si>
  <si>
    <t>Vector Fleet Management</t>
  </si>
  <si>
    <t>Fleet Maintenance and Parts Management Programs</t>
  </si>
  <si>
    <t>051321-ENV</t>
  </si>
  <si>
    <t>Vector Solutions</t>
  </si>
  <si>
    <t>Technology to train, prepare, and retain your people</t>
  </si>
  <si>
    <t>031224-VMS</t>
  </si>
  <si>
    <t>Vehicle Management Solutions</t>
  </si>
  <si>
    <t>Dispatch &amp; Vehicle Management</t>
  </si>
  <si>
    <t>031121-TTC-2</t>
  </si>
  <si>
    <t>Ventrac Products - Toro</t>
  </si>
  <si>
    <t>071624-VER</t>
  </si>
  <si>
    <t>Veregy</t>
  </si>
  <si>
    <t>082724-VET</t>
  </si>
  <si>
    <t>Veritiv</t>
  </si>
  <si>
    <t>020221-NWF</t>
  </si>
  <si>
    <t>Verizon Connect</t>
  </si>
  <si>
    <t>031721-VRM</t>
  </si>
  <si>
    <t>Vermeer</t>
  </si>
  <si>
    <t>030923-VRM</t>
  </si>
  <si>
    <t>Grinders, trommel screens, compost turners, tree chippers and mulchers</t>
  </si>
  <si>
    <t>110421-VRM</t>
  </si>
  <si>
    <t>Public utility equipment</t>
  </si>
  <si>
    <t>031022-REC-4</t>
  </si>
  <si>
    <t>VersaCourt</t>
  </si>
  <si>
    <t>Modular athletic surfacing and accessories</t>
  </si>
  <si>
    <t>110421-TIM</t>
  </si>
  <si>
    <t>Versalift, A Time Manufacturing Company</t>
  </si>
  <si>
    <t>Bucket trucks, digger derricks, cable placers, and aerial lifts</t>
  </si>
  <si>
    <t>060624-VTO</t>
  </si>
  <si>
    <t>Vertosoft</t>
  </si>
  <si>
    <t>Software distributor/reseller</t>
  </si>
  <si>
    <t>011124-VST</t>
  </si>
  <si>
    <t>Vestis Services</t>
  </si>
  <si>
    <t>Uniform and workplace supply provider</t>
  </si>
  <si>
    <t>030923-KMP</t>
  </si>
  <si>
    <t>Viably (formerly Komptech Americas)</t>
  </si>
  <si>
    <t>Waste and recycling equipment and systems</t>
  </si>
  <si>
    <t>010424-VKN</t>
  </si>
  <si>
    <t>VIKING Life-Saving Equipment</t>
  </si>
  <si>
    <t>Firefighter protective gear</t>
  </si>
  <si>
    <t>062222-VCM</t>
  </si>
  <si>
    <t>Viking-Cives</t>
  </si>
  <si>
    <t>011822-VIR</t>
  </si>
  <si>
    <t>Virage Simulation, Inc.</t>
  </si>
  <si>
    <t>012524-VDA</t>
  </si>
  <si>
    <t>VODA.ai</t>
  </si>
  <si>
    <t>AI software for water utilities</t>
  </si>
  <si>
    <t>062222-VHL</t>
  </si>
  <si>
    <t>Vohl</t>
  </si>
  <si>
    <t>Snowblowers</t>
  </si>
  <si>
    <t>011223-VTS</t>
  </si>
  <si>
    <t>Volatus Aerospace</t>
  </si>
  <si>
    <t>011723-VCE</t>
  </si>
  <si>
    <t>Volvo</t>
  </si>
  <si>
    <t>010521-LTS-5</t>
  </si>
  <si>
    <t>Wabash Valley - PlayPower, Inc.</t>
  </si>
  <si>
    <t>Indoor and outdoor recreation and playground equipment</t>
  </si>
  <si>
    <t>122220-PSI-3</t>
  </si>
  <si>
    <t>WAEV</t>
  </si>
  <si>
    <t>GEM electric low-speed vehicles and Taylor-Dunn industrial vehicles</t>
  </si>
  <si>
    <t>091024-WVE</t>
  </si>
  <si>
    <t>Waev</t>
  </si>
  <si>
    <t>GEM electric LSV, Taylor-Dunn Industrial Carts, Tiger</t>
  </si>
  <si>
    <t>040621-WQI</t>
  </si>
  <si>
    <t>Wastequip</t>
  </si>
  <si>
    <t>030223-WCH</t>
  </si>
  <si>
    <t>Watchfire</t>
  </si>
  <si>
    <t>111522-WTB</t>
  </si>
  <si>
    <t>Waterblasting, LLC. dba Hog Technologies</t>
  </si>
  <si>
    <t>010521-WTR</t>
  </si>
  <si>
    <t>Waterplay</t>
  </si>
  <si>
    <t>Outdoor and indoor aquatic play equipment and site amenities</t>
  </si>
  <si>
    <t>062222-AGI-4</t>
  </si>
  <si>
    <t>Wausau - Alamo Group (USA)</t>
  </si>
  <si>
    <t>Snow, ice, and roadway maintenance equipment</t>
  </si>
  <si>
    <t>111522-AGI-4</t>
  </si>
  <si>
    <t>Wausau-Alamo Group</t>
  </si>
  <si>
    <t>042221-WVE</t>
  </si>
  <si>
    <t>WAVE</t>
  </si>
  <si>
    <t>060122-WLR</t>
  </si>
  <si>
    <t>Weiler</t>
  </si>
  <si>
    <t>Road construction and asphalt paving equipment</t>
  </si>
  <si>
    <t>051922-WSH</t>
  </si>
  <si>
    <t>WellSpark Health</t>
  </si>
  <si>
    <t>091422-WES</t>
  </si>
  <si>
    <t>Wesco</t>
  </si>
  <si>
    <t>Wesco distribution, Wesco-Canada, Anixter, Wesco Energy Solutions</t>
  </si>
  <si>
    <t>081524-WST</t>
  </si>
  <si>
    <t>Western Global</t>
  </si>
  <si>
    <t>Fuel storage, transport tanks, and dispensing equipment</t>
  </si>
  <si>
    <t>062222-DDY-2</t>
  </si>
  <si>
    <t>Western Products</t>
  </si>
  <si>
    <t>032824-CER</t>
  </si>
  <si>
    <t>West-Mark</t>
  </si>
  <si>
    <t>092922-CER</t>
  </si>
  <si>
    <t>042021-WNT</t>
  </si>
  <si>
    <t>Westnet</t>
  </si>
  <si>
    <t>091024-WWI</t>
  </si>
  <si>
    <t>Westward Industries</t>
  </si>
  <si>
    <t>080620-WEX</t>
  </si>
  <si>
    <t>WEX</t>
  </si>
  <si>
    <t>Fleet card and related services</t>
  </si>
  <si>
    <t>031623-WXH</t>
  </si>
  <si>
    <t>WEX Health</t>
  </si>
  <si>
    <t>111623-WXH</t>
  </si>
  <si>
    <t>122123-RVG-5</t>
  </si>
  <si>
    <t>Wheeled Coach</t>
  </si>
  <si>
    <t>090122-WHL</t>
  </si>
  <si>
    <t>Whelen Engineering</t>
  </si>
  <si>
    <t>091422-WCP</t>
  </si>
  <si>
    <t>White Cap, LP</t>
  </si>
  <si>
    <t>011822-JHK</t>
  </si>
  <si>
    <t>WHP Trainingtowers</t>
  </si>
  <si>
    <t>111522-WLE</t>
  </si>
  <si>
    <t>Wille North America</t>
  </si>
  <si>
    <t>060122-WAI</t>
  </si>
  <si>
    <t>Wirtgen</t>
  </si>
  <si>
    <t>012524-WHR</t>
  </si>
  <si>
    <t>WithersRavenel</t>
  </si>
  <si>
    <t>Lifecycle Modeling, Asset Management, and Engineering Services</t>
  </si>
  <si>
    <t>012722-WDH</t>
  </si>
  <si>
    <t>Wondr Health</t>
  </si>
  <si>
    <t>031121-WDE</t>
  </si>
  <si>
    <t>Woods Equipment</t>
  </si>
  <si>
    <t>Rotary cutters, seeders, tillers, and finish mowers</t>
  </si>
  <si>
    <t>032824-WKH</t>
  </si>
  <si>
    <t>Workhorse Technologies</t>
  </si>
  <si>
    <t>Class 4-6 battery electric vehicles</t>
  </si>
  <si>
    <t>020223-XCM</t>
  </si>
  <si>
    <t>XCMG</t>
  </si>
  <si>
    <t>030321-XOX</t>
  </si>
  <si>
    <t>Xerox Corporation</t>
  </si>
  <si>
    <t>Digital print technology and related solutions</t>
  </si>
  <si>
    <t>091024-YGC</t>
  </si>
  <si>
    <t>Yamaha</t>
  </si>
  <si>
    <t>Utility, Transport, Golf, and Recreation Vehicles</t>
  </si>
  <si>
    <t>071223-YEA</t>
  </si>
  <si>
    <t>Yeadon Domes</t>
  </si>
  <si>
    <t>Custom air-supported domes</t>
  </si>
  <si>
    <t>120320-FZC</t>
  </si>
  <si>
    <t>Zamboni</t>
  </si>
  <si>
    <t>042021-ZET</t>
  </si>
  <si>
    <t>Zetron, Inc.</t>
  </si>
  <si>
    <t>Technology solutions to optimize integrated communications</t>
  </si>
  <si>
    <t>041823-ZLL</t>
  </si>
  <si>
    <t>ZOLL Medical</t>
  </si>
  <si>
    <t>Medical devices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</si>
</sst>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yy"/>
  </numFmts>
  <fonts count="4">
    <font>
      <sz val="11"/>
      <name val="Calibri"/>
    </font>
    <font>
      <sz val="16"/>
      <color rgb="FF506D85"/>
      <name val="Calibri"/>
    </font>
    <font>
      <b/>
      <sz val="11"/>
      <color rgb="FFFFFFFF"/>
      <name val="Calibri"/>
    </font>
    <font>
      <u/>
      <sz val="11"/>
      <color rgb="FF0000FF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506D8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0" fontId="3" fillId="0" borderId="0" xfId="0" applyFont="1"/>
    <xf numFmtId="164" fontId="0" fillId="0" borderId="0" xfId="0" applyNumberFormat="1"/>
    <xf numFmtId="0" fontId="2" fillId="3" borderId="0" xfId="0" applyFont="1" applyFill="1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524000" cy="847725"/>
    <xdr:pic>
      <xdr:nvPicPr>
        <xdr:cNvPr id="2" name="sourcewell logo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522" Type="http://schemas.openxmlformats.org/officeDocument/2006/relationships/hyperlink" Target="https://sourcewell-mn.gov/solicitations/10502" TargetMode="External"/><Relationship Id="rId21" Type="http://schemas.openxmlformats.org/officeDocument/2006/relationships/hyperlink" Target="https://sourcewell-mn.gov/cooperative-purchasing/062723-ADT" TargetMode="External"/><Relationship Id="rId170" Type="http://schemas.openxmlformats.org/officeDocument/2006/relationships/hyperlink" Target="https://sourcewell-mn.gov/solicitations/10617" TargetMode="External"/><Relationship Id="rId268" Type="http://schemas.openxmlformats.org/officeDocument/2006/relationships/hyperlink" Target="https://sourcewell-mn.gov/solicitations/10962" TargetMode="External"/><Relationship Id="rId475" Type="http://schemas.openxmlformats.org/officeDocument/2006/relationships/hyperlink" Target="https://sourcewell-mn.gov/cooperative-purchasing/031224-FIR" TargetMode="External"/><Relationship Id="rId682" Type="http://schemas.openxmlformats.org/officeDocument/2006/relationships/hyperlink" Target="https://sourcewell-mn.gov/solicitations/10928" TargetMode="External"/><Relationship Id="rId128" Type="http://schemas.openxmlformats.org/officeDocument/2006/relationships/hyperlink" Target="https://sourcewell-mn.gov/solicitations/10511" TargetMode="External"/><Relationship Id="rId335" Type="http://schemas.openxmlformats.org/officeDocument/2006/relationships/hyperlink" Target="https://sourcewell-mn.gov/cooperative-purchasing/011223-DTK" TargetMode="External"/><Relationship Id="rId542" Type="http://schemas.openxmlformats.org/officeDocument/2006/relationships/hyperlink" Target="https://sourcewell-mn.gov/solicitations/10460" TargetMode="External"/><Relationship Id="rId987" Type="http://schemas.openxmlformats.org/officeDocument/2006/relationships/hyperlink" Target="https://sourcewell-mn.gov/cooperative-purchasing/082923-CNH-2" TargetMode="External"/><Relationship Id="rId1172" Type="http://schemas.openxmlformats.org/officeDocument/2006/relationships/hyperlink" Target="https://sourcewell-mn.gov/solicitations/10615" TargetMode="External"/><Relationship Id="rId402" Type="http://schemas.openxmlformats.org/officeDocument/2006/relationships/hyperlink" Target="https://sourcewell-mn.gov/solicitations/10440" TargetMode="External"/><Relationship Id="rId847" Type="http://schemas.openxmlformats.org/officeDocument/2006/relationships/hyperlink" Target="https://sourcewell-mn.gov/cooperative-purchasing/090624-MAN" TargetMode="External"/><Relationship Id="rId1032" Type="http://schemas.openxmlformats.org/officeDocument/2006/relationships/hyperlink" Target="https://sourcewell-mn.gov/solicitations/10361" TargetMode="External"/><Relationship Id="rId1477" Type="http://schemas.openxmlformats.org/officeDocument/2006/relationships/hyperlink" Target="https://sourcewell-mn.gov/cooperative-purchasing/120423-URB" TargetMode="External"/><Relationship Id="rId707" Type="http://schemas.openxmlformats.org/officeDocument/2006/relationships/hyperlink" Target="https://sourcewell-mn.gov/cooperative-purchasing/050924-JAY" TargetMode="External"/><Relationship Id="rId914" Type="http://schemas.openxmlformats.org/officeDocument/2006/relationships/hyperlink" Target="https://sourcewell-mn.gov/solicitations/10313" TargetMode="External"/><Relationship Id="rId1337" Type="http://schemas.openxmlformats.org/officeDocument/2006/relationships/hyperlink" Target="https://sourcewell-mn.gov/cooperative-purchasing/113021-SUT" TargetMode="External"/><Relationship Id="rId1544" Type="http://schemas.openxmlformats.org/officeDocument/2006/relationships/hyperlink" Target="https://sourcewell-mn.gov/solicitations/10629" TargetMode="External"/><Relationship Id="rId43" Type="http://schemas.openxmlformats.org/officeDocument/2006/relationships/hyperlink" Target="https://sourcewell-mn.gov/cooperative-purchasing/010424-ALH" TargetMode="External"/><Relationship Id="rId1404" Type="http://schemas.openxmlformats.org/officeDocument/2006/relationships/hyperlink" Target="https://sourcewell-mn.gov/solicitations/10457" TargetMode="External"/><Relationship Id="rId1611" Type="http://schemas.openxmlformats.org/officeDocument/2006/relationships/hyperlink" Target="https://sourcewell-mn.gov/cooperative-purchasing/030321-XOX" TargetMode="External"/><Relationship Id="rId192" Type="http://schemas.openxmlformats.org/officeDocument/2006/relationships/hyperlink" Target="https://sourcewell-mn.gov/solicitations/10334" TargetMode="External"/><Relationship Id="rId497" Type="http://schemas.openxmlformats.org/officeDocument/2006/relationships/hyperlink" Target="https://sourcewell-mn.gov/cooperative-purchasing/121923-FTN" TargetMode="External"/><Relationship Id="rId357" Type="http://schemas.openxmlformats.org/officeDocument/2006/relationships/hyperlink" Target="https://sourcewell-mn.gov/cooperative-purchasing/053024-DIV" TargetMode="External"/><Relationship Id="rId1194" Type="http://schemas.openxmlformats.org/officeDocument/2006/relationships/hyperlink" Target="https://sourcewell-mn.gov/solicitations/10368" TargetMode="External"/><Relationship Id="rId217" Type="http://schemas.openxmlformats.org/officeDocument/2006/relationships/hyperlink" Target="https://sourcewell-mn.gov/cooperative-purchasing/020223-CAT" TargetMode="External"/><Relationship Id="rId564" Type="http://schemas.openxmlformats.org/officeDocument/2006/relationships/hyperlink" Target="https://sourcewell-mn.gov/solicitations/10577" TargetMode="External"/><Relationship Id="rId771" Type="http://schemas.openxmlformats.org/officeDocument/2006/relationships/hyperlink" Target="https://sourcewell-mn.gov/cooperative-purchasing/020124-LNC" TargetMode="External"/><Relationship Id="rId869" Type="http://schemas.openxmlformats.org/officeDocument/2006/relationships/hyperlink" Target="https://sourcewell-mn.gov/cooperative-purchasing/071624-MCE" TargetMode="External"/><Relationship Id="rId1499" Type="http://schemas.openxmlformats.org/officeDocument/2006/relationships/hyperlink" Target="https://sourcewell-mn.gov/cooperative-purchasing/031423-VAR" TargetMode="External"/><Relationship Id="rId424" Type="http://schemas.openxmlformats.org/officeDocument/2006/relationships/hyperlink" Target="https://sourcewell-mn.gov/solicitations/10852" TargetMode="External"/><Relationship Id="rId631" Type="http://schemas.openxmlformats.org/officeDocument/2006/relationships/hyperlink" Target="https://sourcewell-mn.gov/cooperative-purchasing/122123-RVG-2" TargetMode="External"/><Relationship Id="rId729" Type="http://schemas.openxmlformats.org/officeDocument/2006/relationships/hyperlink" Target="https://sourcewell-mn.gov/cooperative-purchasing/030421-JHN" TargetMode="External"/><Relationship Id="rId1054" Type="http://schemas.openxmlformats.org/officeDocument/2006/relationships/hyperlink" Target="https://sourcewell-mn.gov/solicitations/10928" TargetMode="External"/><Relationship Id="rId1261" Type="http://schemas.openxmlformats.org/officeDocument/2006/relationships/hyperlink" Target="https://sourcewell-mn.gov/cooperative-purchasing/081523-SICO" TargetMode="External"/><Relationship Id="rId1359" Type="http://schemas.openxmlformats.org/officeDocument/2006/relationships/hyperlink" Target="https://sourcewell-mn.gov/cooperative-purchasing/092922-TBT" TargetMode="External"/><Relationship Id="rId936" Type="http://schemas.openxmlformats.org/officeDocument/2006/relationships/hyperlink" Target="https://sourcewell-mn.gov/solicitations/10968" TargetMode="External"/><Relationship Id="rId1121" Type="http://schemas.openxmlformats.org/officeDocument/2006/relationships/hyperlink" Target="https://sourcewell-mn.gov/cooperative-purchasing/051922-PRL" TargetMode="External"/><Relationship Id="rId1219" Type="http://schemas.openxmlformats.org/officeDocument/2006/relationships/hyperlink" Target="https://sourcewell-mn.gov/cooperative-purchasing/111522-SBM" TargetMode="External"/><Relationship Id="rId1566" Type="http://schemas.openxmlformats.org/officeDocument/2006/relationships/hyperlink" Target="https://sourcewell-mn.gov/solicitations/10544" TargetMode="External"/><Relationship Id="rId65" Type="http://schemas.openxmlformats.org/officeDocument/2006/relationships/hyperlink" Target="https://sourcewell-mn.gov/cooperative-purchasing/011124-ATX" TargetMode="External"/><Relationship Id="rId1426" Type="http://schemas.openxmlformats.org/officeDocument/2006/relationships/hyperlink" Target="https://sourcewell-mn.gov/solicitations/10354" TargetMode="External"/><Relationship Id="rId281" Type="http://schemas.openxmlformats.org/officeDocument/2006/relationships/hyperlink" Target="https://sourcewell-mn.gov/cooperative-purchasing/011222-CDT" TargetMode="External"/><Relationship Id="rId141" Type="http://schemas.openxmlformats.org/officeDocument/2006/relationships/hyperlink" Target="https://sourcewell-mn.gov/cooperative-purchasing/063020-BBB" TargetMode="External"/><Relationship Id="rId379" Type="http://schemas.openxmlformats.org/officeDocument/2006/relationships/hyperlink" Target="https://sourcewell-mn.gov/cooperative-purchasing/042821-ECO" TargetMode="External"/><Relationship Id="rId586" Type="http://schemas.openxmlformats.org/officeDocument/2006/relationships/hyperlink" Target="https://sourcewell-mn.gov/solicitations/10346" TargetMode="External"/><Relationship Id="rId793" Type="http://schemas.openxmlformats.org/officeDocument/2006/relationships/hyperlink" Target="https://sourcewell-mn.gov/cooperative-purchasing/010721-LSI" TargetMode="External"/><Relationship Id="rId7" Type="http://schemas.openxmlformats.org/officeDocument/2006/relationships/hyperlink" Target="https://sourcewell-mn.gov/cooperative-purchasing/121923-A3C" TargetMode="External"/><Relationship Id="rId239" Type="http://schemas.openxmlformats.org/officeDocument/2006/relationships/hyperlink" Target="https://sourcewell-mn.gov/cooperative-purchasing/110822-CSS" TargetMode="External"/><Relationship Id="rId446" Type="http://schemas.openxmlformats.org/officeDocument/2006/relationships/hyperlink" Target="https://sourcewell-mn.gov/solicitations/10551" TargetMode="External"/><Relationship Id="rId653" Type="http://schemas.openxmlformats.org/officeDocument/2006/relationships/hyperlink" Target="https://sourcewell-mn.gov/cooperative-purchasing/102623-ICB" TargetMode="External"/><Relationship Id="rId1076" Type="http://schemas.openxmlformats.org/officeDocument/2006/relationships/hyperlink" Target="https://sourcewell-mn.gov/solicitations/10688" TargetMode="External"/><Relationship Id="rId1283" Type="http://schemas.openxmlformats.org/officeDocument/2006/relationships/hyperlink" Target="https://sourcewell-mn.gov/cooperative-purchasing/121223-SNP" TargetMode="External"/><Relationship Id="rId1490" Type="http://schemas.openxmlformats.org/officeDocument/2006/relationships/hyperlink" Target="https://sourcewell-mn.gov/solicitations/10453" TargetMode="External"/><Relationship Id="rId306" Type="http://schemas.openxmlformats.org/officeDocument/2006/relationships/hyperlink" Target="https://sourcewell-mn.gov/solicitations/10968" TargetMode="External"/><Relationship Id="rId860" Type="http://schemas.openxmlformats.org/officeDocument/2006/relationships/hyperlink" Target="https://sourcewell-mn.gov/solicitations/10688" TargetMode="External"/><Relationship Id="rId958" Type="http://schemas.openxmlformats.org/officeDocument/2006/relationships/hyperlink" Target="https://sourcewell-mn.gov/solicitations/10840" TargetMode="External"/><Relationship Id="rId1143" Type="http://schemas.openxmlformats.org/officeDocument/2006/relationships/hyperlink" Target="https://sourcewell-mn.gov/cooperative-purchasing/051321-RDO" TargetMode="External"/><Relationship Id="rId1588" Type="http://schemas.openxmlformats.org/officeDocument/2006/relationships/hyperlink" Target="https://sourcewell-mn.gov/solicitations/10795" TargetMode="External"/><Relationship Id="rId87" Type="http://schemas.openxmlformats.org/officeDocument/2006/relationships/hyperlink" Target="https://sourcewell-mn.gov/cooperative-purchasing/062723-ARS" TargetMode="External"/><Relationship Id="rId513" Type="http://schemas.openxmlformats.org/officeDocument/2006/relationships/hyperlink" Target="https://sourcewell-mn.gov/cooperative-purchasing/051321-GYS" TargetMode="External"/><Relationship Id="rId720" Type="http://schemas.openxmlformats.org/officeDocument/2006/relationships/hyperlink" Target="https://sourcewell-mn.gov/solicitations/10882" TargetMode="External"/><Relationship Id="rId818" Type="http://schemas.openxmlformats.org/officeDocument/2006/relationships/hyperlink" Target="https://sourcewell-mn.gov/solicitations/10788" TargetMode="External"/><Relationship Id="rId1350" Type="http://schemas.openxmlformats.org/officeDocument/2006/relationships/hyperlink" Target="https://sourcewell-mn.gov/solicitations/10011" TargetMode="External"/><Relationship Id="rId1448" Type="http://schemas.openxmlformats.org/officeDocument/2006/relationships/hyperlink" Target="https://sourcewell-mn.gov/solicitations/10848" TargetMode="External"/><Relationship Id="rId1003" Type="http://schemas.openxmlformats.org/officeDocument/2006/relationships/hyperlink" Target="https://sourcewell-mn.gov/cooperative-purchasing/010521-LTS-1" TargetMode="External"/><Relationship Id="rId1210" Type="http://schemas.openxmlformats.org/officeDocument/2006/relationships/hyperlink" Target="https://sourcewell-mn.gov/solicitations/10330" TargetMode="External"/><Relationship Id="rId1308" Type="http://schemas.openxmlformats.org/officeDocument/2006/relationships/hyperlink" Target="https://sourcewell-mn.gov/solicitations/10505" TargetMode="External"/><Relationship Id="rId1515" Type="http://schemas.openxmlformats.org/officeDocument/2006/relationships/hyperlink" Target="https://sourcewell-mn.gov/cooperative-purchasing/031721-VRM" TargetMode="External"/><Relationship Id="rId14" Type="http://schemas.openxmlformats.org/officeDocument/2006/relationships/hyperlink" Target="https://sourcewell-mn.gov/solicitations/10639" TargetMode="External"/><Relationship Id="rId163" Type="http://schemas.openxmlformats.org/officeDocument/2006/relationships/hyperlink" Target="https://sourcewell-mn.gov/cooperative-purchasing/062222-BNL" TargetMode="External"/><Relationship Id="rId370" Type="http://schemas.openxmlformats.org/officeDocument/2006/relationships/hyperlink" Target="https://sourcewell-mn.gov/solicitations/10817" TargetMode="External"/><Relationship Id="rId230" Type="http://schemas.openxmlformats.org/officeDocument/2006/relationships/hyperlink" Target="https://sourcewell-mn.gov/solicitations/10341" TargetMode="External"/><Relationship Id="rId468" Type="http://schemas.openxmlformats.org/officeDocument/2006/relationships/hyperlink" Target="https://sourcewell-mn.gov/solicitations/10387" TargetMode="External"/><Relationship Id="rId675" Type="http://schemas.openxmlformats.org/officeDocument/2006/relationships/hyperlink" Target="https://sourcewell-mn.gov/cooperative-purchasing/120423-INRIX" TargetMode="External"/><Relationship Id="rId882" Type="http://schemas.openxmlformats.org/officeDocument/2006/relationships/hyperlink" Target="https://sourcewell-mn.gov/solicitations/10493" TargetMode="External"/><Relationship Id="rId1098" Type="http://schemas.openxmlformats.org/officeDocument/2006/relationships/hyperlink" Target="https://sourcewell-mn.gov/solicitations/10502" TargetMode="External"/><Relationship Id="rId328" Type="http://schemas.openxmlformats.org/officeDocument/2006/relationships/hyperlink" Target="https://sourcewell-mn.gov/solicitations/10851" TargetMode="External"/><Relationship Id="rId535" Type="http://schemas.openxmlformats.org/officeDocument/2006/relationships/hyperlink" Target="https://sourcewell-mn.gov/cooperative-purchasing/093021-GEP" TargetMode="External"/><Relationship Id="rId742" Type="http://schemas.openxmlformats.org/officeDocument/2006/relationships/hyperlink" Target="https://sourcewell-mn.gov/solicitations/10876" TargetMode="External"/><Relationship Id="rId1165" Type="http://schemas.openxmlformats.org/officeDocument/2006/relationships/hyperlink" Target="https://sourcewell-mn.gov/cooperative-purchasing/010424-RIC" TargetMode="External"/><Relationship Id="rId1372" Type="http://schemas.openxmlformats.org/officeDocument/2006/relationships/hyperlink" Target="https://sourcewell-mn.gov/solicitations/10659" TargetMode="External"/><Relationship Id="rId602" Type="http://schemas.openxmlformats.org/officeDocument/2006/relationships/hyperlink" Target="https://sourcewell-mn.gov/solicitations/10659" TargetMode="External"/><Relationship Id="rId1025" Type="http://schemas.openxmlformats.org/officeDocument/2006/relationships/hyperlink" Target="https://sourcewell-mn.gov/cooperative-purchasing/031121-ODB" TargetMode="External"/><Relationship Id="rId1232" Type="http://schemas.openxmlformats.org/officeDocument/2006/relationships/hyperlink" Target="https://sourcewell-mn.gov/solicitations/10659" TargetMode="External"/><Relationship Id="rId907" Type="http://schemas.openxmlformats.org/officeDocument/2006/relationships/hyperlink" Target="https://sourcewell-mn.gov/cooperative-purchasing/120320-AMR" TargetMode="External"/><Relationship Id="rId1537" Type="http://schemas.openxmlformats.org/officeDocument/2006/relationships/hyperlink" Target="https://sourcewell-mn.gov/cooperative-purchasing/012524-VDA" TargetMode="External"/><Relationship Id="rId36" Type="http://schemas.openxmlformats.org/officeDocument/2006/relationships/hyperlink" Target="https://sourcewell-mn.gov/solicitations/10608" TargetMode="External"/><Relationship Id="rId1604" Type="http://schemas.openxmlformats.org/officeDocument/2006/relationships/hyperlink" Target="https://sourcewell-mn.gov/solicitations/10484" TargetMode="External"/><Relationship Id="rId185" Type="http://schemas.openxmlformats.org/officeDocument/2006/relationships/hyperlink" Target="https://sourcewell-mn.gov/cooperative-purchasing/020124-CET" TargetMode="External"/><Relationship Id="rId392" Type="http://schemas.openxmlformats.org/officeDocument/2006/relationships/hyperlink" Target="https://sourcewell-mn.gov/solicitations/10876" TargetMode="External"/><Relationship Id="rId697" Type="http://schemas.openxmlformats.org/officeDocument/2006/relationships/hyperlink" Target="https://sourcewell-mn.gov/cooperative-purchasing/121923-ITD" TargetMode="External"/><Relationship Id="rId252" Type="http://schemas.openxmlformats.org/officeDocument/2006/relationships/hyperlink" Target="https://sourcewell-mn.gov/solicitations/10788" TargetMode="External"/><Relationship Id="rId1187" Type="http://schemas.openxmlformats.org/officeDocument/2006/relationships/hyperlink" Target="https://sourcewell-mn.gov/cooperative-purchasing/020421-RTH" TargetMode="External"/><Relationship Id="rId112" Type="http://schemas.openxmlformats.org/officeDocument/2006/relationships/hyperlink" Target="https://sourcewell-mn.gov/solicitations/10634" TargetMode="External"/><Relationship Id="rId557" Type="http://schemas.openxmlformats.org/officeDocument/2006/relationships/hyperlink" Target="https://sourcewell-mn.gov/cooperative-purchasing/092920-GRC" TargetMode="External"/><Relationship Id="rId764" Type="http://schemas.openxmlformats.org/officeDocument/2006/relationships/hyperlink" Target="https://sourcewell-mn.gov/solicitations/10358" TargetMode="External"/><Relationship Id="rId971" Type="http://schemas.openxmlformats.org/officeDocument/2006/relationships/hyperlink" Target="https://sourcewell-mn.gov/cooperative-purchasing/091521-NAF" TargetMode="External"/><Relationship Id="rId1394" Type="http://schemas.openxmlformats.org/officeDocument/2006/relationships/hyperlink" Target="https://sourcewell-mn.gov/solicitations/10652" TargetMode="External"/><Relationship Id="rId417" Type="http://schemas.openxmlformats.org/officeDocument/2006/relationships/hyperlink" Target="https://sourcewell-mn.gov/cooperative-purchasing/030321-EPS" TargetMode="External"/><Relationship Id="rId624" Type="http://schemas.openxmlformats.org/officeDocument/2006/relationships/hyperlink" Target="https://sourcewell-mn.gov/solicitations/10367" TargetMode="External"/><Relationship Id="rId831" Type="http://schemas.openxmlformats.org/officeDocument/2006/relationships/hyperlink" Target="https://sourcewell-mn.gov/cooperative-purchasing/020624-LOG" TargetMode="External"/><Relationship Id="rId1047" Type="http://schemas.openxmlformats.org/officeDocument/2006/relationships/hyperlink" Target="https://sourcewell-mn.gov/cooperative-purchasing/040121-PHL" TargetMode="External"/><Relationship Id="rId1254" Type="http://schemas.openxmlformats.org/officeDocument/2006/relationships/hyperlink" Target="https://sourcewell-mn.gov/solicitations/10605" TargetMode="External"/><Relationship Id="rId1461" Type="http://schemas.openxmlformats.org/officeDocument/2006/relationships/hyperlink" Target="https://sourcewell-mn.gov/cooperative-purchasing/031022-REC-2" TargetMode="External"/><Relationship Id="rId929" Type="http://schemas.openxmlformats.org/officeDocument/2006/relationships/hyperlink" Target="https://sourcewell-mn.gov/cooperative-purchasing/042021-MOT" TargetMode="External"/><Relationship Id="rId1114" Type="http://schemas.openxmlformats.org/officeDocument/2006/relationships/hyperlink" Target="https://sourcewell-mn.gov/solicitations/10457" TargetMode="External"/><Relationship Id="rId1321" Type="http://schemas.openxmlformats.org/officeDocument/2006/relationships/hyperlink" Target="https://sourcewell-mn.gov/cooperative-purchasing/040121-STM" TargetMode="External"/><Relationship Id="rId1559" Type="http://schemas.openxmlformats.org/officeDocument/2006/relationships/hyperlink" Target="https://sourcewell-mn.gov/cooperative-purchasing/062222-AGI-4" TargetMode="External"/><Relationship Id="rId58" Type="http://schemas.openxmlformats.org/officeDocument/2006/relationships/hyperlink" Target="https://sourcewell-mn.gov/solicitations/10924" TargetMode="External"/><Relationship Id="rId1419" Type="http://schemas.openxmlformats.org/officeDocument/2006/relationships/hyperlink" Target="https://sourcewell-mn.gov/cooperative-purchasing/031924-SPT" TargetMode="External"/><Relationship Id="rId274" Type="http://schemas.openxmlformats.org/officeDocument/2006/relationships/hyperlink" Target="https://sourcewell-mn.gov/solicitations/10355" TargetMode="External"/><Relationship Id="rId481" Type="http://schemas.openxmlformats.org/officeDocument/2006/relationships/hyperlink" Target="https://sourcewell-mn.gov/cooperative-purchasing/020723-PSB" TargetMode="External"/><Relationship Id="rId134" Type="http://schemas.openxmlformats.org/officeDocument/2006/relationships/hyperlink" Target="https://sourcewell-mn.gov/solicitations/10852" TargetMode="External"/><Relationship Id="rId579" Type="http://schemas.openxmlformats.org/officeDocument/2006/relationships/hyperlink" Target="https://sourcewell-mn.gov/cooperative-purchasing/051123-GUI" TargetMode="External"/><Relationship Id="rId786" Type="http://schemas.openxmlformats.org/officeDocument/2006/relationships/hyperlink" Target="https://sourcewell-mn.gov/solicitations/10363" TargetMode="External"/><Relationship Id="rId993" Type="http://schemas.openxmlformats.org/officeDocument/2006/relationships/hyperlink" Target="https://sourcewell-mn.gov/cooperative-purchasing/040924-NWY" TargetMode="External"/><Relationship Id="rId341" Type="http://schemas.openxmlformats.org/officeDocument/2006/relationships/hyperlink" Target="https://sourcewell-mn.gov/cooperative-purchasing/050924-DFT" TargetMode="External"/><Relationship Id="rId439" Type="http://schemas.openxmlformats.org/officeDocument/2006/relationships/hyperlink" Target="https://sourcewell-mn.gov/cooperative-purchasing/050421-FAC" TargetMode="External"/><Relationship Id="rId646" Type="http://schemas.openxmlformats.org/officeDocument/2006/relationships/hyperlink" Target="https://sourcewell-mn.gov/solicitations/10919" TargetMode="External"/><Relationship Id="rId1069" Type="http://schemas.openxmlformats.org/officeDocument/2006/relationships/hyperlink" Target="https://sourcewell-mn.gov/cooperative-purchasing/032824-PMC" TargetMode="External"/><Relationship Id="rId1276" Type="http://schemas.openxmlformats.org/officeDocument/2006/relationships/hyperlink" Target="https://sourcewell-mn.gov/solicitations/10643" TargetMode="External"/><Relationship Id="rId1483" Type="http://schemas.openxmlformats.org/officeDocument/2006/relationships/hyperlink" Target="https://sourcewell-mn.gov/cooperative-purchasing/010521-LTS-6" TargetMode="External"/><Relationship Id="rId201" Type="http://schemas.openxmlformats.org/officeDocument/2006/relationships/hyperlink" Target="https://sourcewell-mn.gov/cooperative-purchasing/041521-CEI" TargetMode="External"/><Relationship Id="rId506" Type="http://schemas.openxmlformats.org/officeDocument/2006/relationships/hyperlink" Target="https://sourcewell-mn.gov/solicitations/10840" TargetMode="External"/><Relationship Id="rId853" Type="http://schemas.openxmlformats.org/officeDocument/2006/relationships/hyperlink" Target="https://sourcewell-mn.gov/cooperative-purchasing/061323-MMI" TargetMode="External"/><Relationship Id="rId1136" Type="http://schemas.openxmlformats.org/officeDocument/2006/relationships/hyperlink" Target="https://sourcewell-mn.gov/solicitations/10479" TargetMode="External"/><Relationship Id="rId713" Type="http://schemas.openxmlformats.org/officeDocument/2006/relationships/hyperlink" Target="https://sourcewell-mn.gov/cooperative-purchasing/092920-JFA" TargetMode="External"/><Relationship Id="rId920" Type="http://schemas.openxmlformats.org/officeDocument/2006/relationships/hyperlink" Target="https://sourcewell-mn.gov/solicitations/10551" TargetMode="External"/><Relationship Id="rId1343" Type="http://schemas.openxmlformats.org/officeDocument/2006/relationships/hyperlink" Target="https://sourcewell-mn.gov/cooperative-purchasing/031022-REC-1" TargetMode="External"/><Relationship Id="rId1550" Type="http://schemas.openxmlformats.org/officeDocument/2006/relationships/hyperlink" Target="https://sourcewell-mn.gov/solicitations/10968" TargetMode="External"/><Relationship Id="rId1203" Type="http://schemas.openxmlformats.org/officeDocument/2006/relationships/hyperlink" Target="https://sourcewell-mn.gov/cooperative-purchasing/020221-RUB" TargetMode="External"/><Relationship Id="rId1410" Type="http://schemas.openxmlformats.org/officeDocument/2006/relationships/hyperlink" Target="https://sourcewell-mn.gov/solicitations/10453" TargetMode="External"/><Relationship Id="rId1508" Type="http://schemas.openxmlformats.org/officeDocument/2006/relationships/hyperlink" Target="https://sourcewell-mn.gov/solicitations/10358" TargetMode="External"/><Relationship Id="rId296" Type="http://schemas.openxmlformats.org/officeDocument/2006/relationships/hyperlink" Target="https://sourcewell-mn.gov/solicitations/10592" TargetMode="External"/><Relationship Id="rId156" Type="http://schemas.openxmlformats.org/officeDocument/2006/relationships/hyperlink" Target="https://sourcewell-mn.gov/solicitations/10634" TargetMode="External"/><Relationship Id="rId363" Type="http://schemas.openxmlformats.org/officeDocument/2006/relationships/hyperlink" Target="https://sourcewell-mn.gov/cooperative-purchasing/011824-DRG" TargetMode="External"/><Relationship Id="rId570" Type="http://schemas.openxmlformats.org/officeDocument/2006/relationships/hyperlink" Target="https://sourcewell-mn.gov/solicitations/10358" TargetMode="External"/><Relationship Id="rId223" Type="http://schemas.openxmlformats.org/officeDocument/2006/relationships/hyperlink" Target="https://sourcewell-mn.gov/cooperative-purchasing/071321-CDW" TargetMode="External"/><Relationship Id="rId430" Type="http://schemas.openxmlformats.org/officeDocument/2006/relationships/hyperlink" Target="https://sourcewell-mn.gov/solicitations/10608" TargetMode="External"/><Relationship Id="rId668" Type="http://schemas.openxmlformats.org/officeDocument/2006/relationships/hyperlink" Target="https://sourcewell-mn.gov/solicitations/10668" TargetMode="External"/><Relationship Id="rId875" Type="http://schemas.openxmlformats.org/officeDocument/2006/relationships/hyperlink" Target="https://sourcewell-mn.gov/cooperative-purchasing/110223-MCN" TargetMode="External"/><Relationship Id="rId1060" Type="http://schemas.openxmlformats.org/officeDocument/2006/relationships/hyperlink" Target="https://sourcewell-mn.gov/solicitations/10688" TargetMode="External"/><Relationship Id="rId1298" Type="http://schemas.openxmlformats.org/officeDocument/2006/relationships/hyperlink" Target="https://sourcewell-mn.gov/solicitations/10745" TargetMode="External"/><Relationship Id="rId528" Type="http://schemas.openxmlformats.org/officeDocument/2006/relationships/hyperlink" Target="https://sourcewell-mn.gov/solicitations/10581" TargetMode="External"/><Relationship Id="rId735" Type="http://schemas.openxmlformats.org/officeDocument/2006/relationships/hyperlink" Target="https://sourcewell-mn.gov/cooperative-purchasing/020624-KAJ" TargetMode="External"/><Relationship Id="rId942" Type="http://schemas.openxmlformats.org/officeDocument/2006/relationships/hyperlink" Target="https://sourcewell-mn.gov/solicitations/10363" TargetMode="External"/><Relationship Id="rId1158" Type="http://schemas.openxmlformats.org/officeDocument/2006/relationships/hyperlink" Target="https://sourcewell-mn.gov/solicitations/10368" TargetMode="External"/><Relationship Id="rId1365" Type="http://schemas.openxmlformats.org/officeDocument/2006/relationships/hyperlink" Target="https://sourcewell-mn.gov/cooperative-purchasing/121522-SRT" TargetMode="External"/><Relationship Id="rId1572" Type="http://schemas.openxmlformats.org/officeDocument/2006/relationships/hyperlink" Target="https://sourcewell-mn.gov/solicitations/10962" TargetMode="External"/><Relationship Id="rId1018" Type="http://schemas.openxmlformats.org/officeDocument/2006/relationships/hyperlink" Target="https://sourcewell-mn.gov/solicitations/10924" TargetMode="External"/><Relationship Id="rId1225" Type="http://schemas.openxmlformats.org/officeDocument/2006/relationships/hyperlink" Target="https://sourcewell-mn.gov/cooperative-purchasing/050924-SHC" TargetMode="External"/><Relationship Id="rId1432" Type="http://schemas.openxmlformats.org/officeDocument/2006/relationships/hyperlink" Target="https://sourcewell-mn.gov/solicitations/10595" TargetMode="External"/><Relationship Id="rId71" Type="http://schemas.openxmlformats.org/officeDocument/2006/relationships/hyperlink" Target="https://sourcewell-mn.gov/cooperative-purchasing/031121-ACO" TargetMode="External"/><Relationship Id="rId802" Type="http://schemas.openxmlformats.org/officeDocument/2006/relationships/hyperlink" Target="https://sourcewell-mn.gov/solicitations/10629" TargetMode="External"/><Relationship Id="rId29" Type="http://schemas.openxmlformats.org/officeDocument/2006/relationships/hyperlink" Target="https://sourcewell-mn.gov/cooperative-purchasing/122123-RVG-1" TargetMode="External"/><Relationship Id="rId178" Type="http://schemas.openxmlformats.org/officeDocument/2006/relationships/hyperlink" Target="https://sourcewell-mn.gov/solicitations/10657" TargetMode="External"/><Relationship Id="rId385" Type="http://schemas.openxmlformats.org/officeDocument/2006/relationships/hyperlink" Target="https://sourcewell-mn.gov/cooperative-purchasing/042020-ONL" TargetMode="External"/><Relationship Id="rId592" Type="http://schemas.openxmlformats.org/officeDocument/2006/relationships/hyperlink" Target="https://sourcewell-mn.gov/solicitations/10705" TargetMode="External"/><Relationship Id="rId245" Type="http://schemas.openxmlformats.org/officeDocument/2006/relationships/hyperlink" Target="https://sourcewell-mn.gov/cooperative-purchasing/122220-CCR" TargetMode="External"/><Relationship Id="rId452" Type="http://schemas.openxmlformats.org/officeDocument/2006/relationships/hyperlink" Target="https://sourcewell-mn.gov/solicitations/10643" TargetMode="External"/><Relationship Id="rId897" Type="http://schemas.openxmlformats.org/officeDocument/2006/relationships/hyperlink" Target="https://sourcewell-mn.gov/cooperative-purchasing/010521-LTS-3" TargetMode="External"/><Relationship Id="rId1082" Type="http://schemas.openxmlformats.org/officeDocument/2006/relationships/hyperlink" Target="https://sourcewell-mn.gov/solicitations/10852" TargetMode="External"/><Relationship Id="rId105" Type="http://schemas.openxmlformats.org/officeDocument/2006/relationships/hyperlink" Target="https://sourcewell-mn.gov/cooperative-purchasing/031622-ATF" TargetMode="External"/><Relationship Id="rId312" Type="http://schemas.openxmlformats.org/officeDocument/2006/relationships/hyperlink" Target="https://sourcewell-mn.gov/solicitations/10417" TargetMode="External"/><Relationship Id="rId757" Type="http://schemas.openxmlformats.org/officeDocument/2006/relationships/hyperlink" Target="https://sourcewell-mn.gov/cooperative-purchasing/030321-KON" TargetMode="External"/><Relationship Id="rId964" Type="http://schemas.openxmlformats.org/officeDocument/2006/relationships/hyperlink" Target="https://sourcewell-mn.gov/solicitations/10659" TargetMode="External"/><Relationship Id="rId1387" Type="http://schemas.openxmlformats.org/officeDocument/2006/relationships/hyperlink" Target="https://sourcewell-mn.gov/cooperative-purchasing/062222-AGI-5" TargetMode="External"/><Relationship Id="rId1594" Type="http://schemas.openxmlformats.org/officeDocument/2006/relationships/hyperlink" Target="https://sourcewell-mn.gov/solicitations/10590" TargetMode="External"/><Relationship Id="rId93" Type="http://schemas.openxmlformats.org/officeDocument/2006/relationships/hyperlink" Target="https://sourcewell-mn.gov/cooperative-purchasing/031022-AST" TargetMode="External"/><Relationship Id="rId617" Type="http://schemas.openxmlformats.org/officeDocument/2006/relationships/hyperlink" Target="https://sourcewell-mn.gov/cooperative-purchasing/011723-HTI" TargetMode="External"/><Relationship Id="rId824" Type="http://schemas.openxmlformats.org/officeDocument/2006/relationships/hyperlink" Target="https://sourcewell-mn.gov/solicitations/10480" TargetMode="External"/><Relationship Id="rId1247" Type="http://schemas.openxmlformats.org/officeDocument/2006/relationships/hyperlink" Target="https://sourcewell-mn.gov/cooperative-purchasing/030321-SEC" TargetMode="External"/><Relationship Id="rId1454" Type="http://schemas.openxmlformats.org/officeDocument/2006/relationships/hyperlink" Target="https://sourcewell-mn.gov/solicitations/10007" TargetMode="External"/><Relationship Id="rId1107" Type="http://schemas.openxmlformats.org/officeDocument/2006/relationships/hyperlink" Target="https://sourcewell-mn.gov/cooperative-purchasing/091323-PPG" TargetMode="External"/><Relationship Id="rId1314" Type="http://schemas.openxmlformats.org/officeDocument/2006/relationships/hyperlink" Target="https://sourcewell-mn.gov/solicitations/10312" TargetMode="External"/><Relationship Id="rId1521" Type="http://schemas.openxmlformats.org/officeDocument/2006/relationships/hyperlink" Target="https://sourcewell-mn.gov/cooperative-purchasing/031022-REC-4" TargetMode="External"/><Relationship Id="rId1619" Type="http://schemas.openxmlformats.org/officeDocument/2006/relationships/hyperlink" Target="https://sourcewell-mn.gov/cooperative-purchasing/042021-ZET" TargetMode="External"/><Relationship Id="rId20" Type="http://schemas.openxmlformats.org/officeDocument/2006/relationships/hyperlink" Target="https://sourcewell-mn.gov/solicitations/10605" TargetMode="External"/><Relationship Id="rId267" Type="http://schemas.openxmlformats.org/officeDocument/2006/relationships/hyperlink" Target="https://sourcewell-mn.gov/cooperative-purchasing/081524-CUL" TargetMode="External"/><Relationship Id="rId474" Type="http://schemas.openxmlformats.org/officeDocument/2006/relationships/hyperlink" Target="https://sourcewell-mn.gov/solicitations/10459" TargetMode="External"/><Relationship Id="rId127" Type="http://schemas.openxmlformats.org/officeDocument/2006/relationships/hyperlink" Target="https://sourcewell-mn.gov/cooperative-purchasing/040522-BEK" TargetMode="External"/><Relationship Id="rId681" Type="http://schemas.openxmlformats.org/officeDocument/2006/relationships/hyperlink" Target="https://sourcewell-mn.gov/cooperative-purchasing/080124-NVS" TargetMode="External"/><Relationship Id="rId779" Type="http://schemas.openxmlformats.org/officeDocument/2006/relationships/hyperlink" Target="https://sourcewell-mn.gov/cooperative-purchasing/110223-LEG" TargetMode="External"/><Relationship Id="rId986" Type="http://schemas.openxmlformats.org/officeDocument/2006/relationships/hyperlink" Target="https://sourcewell-mn.gov/solicitations/10657" TargetMode="External"/><Relationship Id="rId334" Type="http://schemas.openxmlformats.org/officeDocument/2006/relationships/hyperlink" Target="https://sourcewell-mn.gov/solicitations/10377" TargetMode="External"/><Relationship Id="rId541" Type="http://schemas.openxmlformats.org/officeDocument/2006/relationships/hyperlink" Target="https://sourcewell-mn.gov/cooperative-purchasing/111621-GSF" TargetMode="External"/><Relationship Id="rId639" Type="http://schemas.openxmlformats.org/officeDocument/2006/relationships/hyperlink" Target="https://sourcewell-mn.gov/cooperative-purchasing/081523-HSC" TargetMode="External"/><Relationship Id="rId1171" Type="http://schemas.openxmlformats.org/officeDocument/2006/relationships/hyperlink" Target="https://sourcewell-mn.gov/cooperative-purchasing/120122-RNG" TargetMode="External"/><Relationship Id="rId1269" Type="http://schemas.openxmlformats.org/officeDocument/2006/relationships/hyperlink" Target="https://sourcewell-mn.gov/cooperative-purchasing/070121-SIE" TargetMode="External"/><Relationship Id="rId1476" Type="http://schemas.openxmlformats.org/officeDocument/2006/relationships/hyperlink" Target="https://sourcewell-mn.gov/solicitations/10817" TargetMode="External"/><Relationship Id="rId401" Type="http://schemas.openxmlformats.org/officeDocument/2006/relationships/hyperlink" Target="https://sourcewell-mn.gov/cooperative-purchasing/093021-ELG" TargetMode="External"/><Relationship Id="rId846" Type="http://schemas.openxmlformats.org/officeDocument/2006/relationships/hyperlink" Target="https://sourcewell-mn.gov/solicitations/10876" TargetMode="External"/><Relationship Id="rId1031" Type="http://schemas.openxmlformats.org/officeDocument/2006/relationships/hyperlink" Target="https://sourcewell-mn.gov/cooperative-purchasing/032521-ORA" TargetMode="External"/><Relationship Id="rId1129" Type="http://schemas.openxmlformats.org/officeDocument/2006/relationships/hyperlink" Target="https://sourcewell-mn.gov/cooperative-purchasing/081721-PRM" TargetMode="External"/><Relationship Id="rId706" Type="http://schemas.openxmlformats.org/officeDocument/2006/relationships/hyperlink" Target="https://sourcewell-mn.gov/solicitations/10361" TargetMode="External"/><Relationship Id="rId913" Type="http://schemas.openxmlformats.org/officeDocument/2006/relationships/hyperlink" Target="https://sourcewell-mn.gov/cooperative-purchasing/013020-MRL" TargetMode="External"/><Relationship Id="rId1336" Type="http://schemas.openxmlformats.org/officeDocument/2006/relationships/hyperlink" Target="https://sourcewell-mn.gov/solicitations/10453" TargetMode="External"/><Relationship Id="rId1543" Type="http://schemas.openxmlformats.org/officeDocument/2006/relationships/hyperlink" Target="https://sourcewell-mn.gov/cooperative-purchasing/011723-VCE" TargetMode="External"/><Relationship Id="rId42" Type="http://schemas.openxmlformats.org/officeDocument/2006/relationships/hyperlink" Target="https://sourcewell-mn.gov/solicitations/10391" TargetMode="External"/><Relationship Id="rId1403" Type="http://schemas.openxmlformats.org/officeDocument/2006/relationships/hyperlink" Target="https://sourcewell-mn.gov/cooperative-purchasing/102821-FMY" TargetMode="External"/><Relationship Id="rId1610" Type="http://schemas.openxmlformats.org/officeDocument/2006/relationships/hyperlink" Target="https://sourcewell-mn.gov/solicitations/10634" TargetMode="External"/><Relationship Id="rId191" Type="http://schemas.openxmlformats.org/officeDocument/2006/relationships/hyperlink" Target="https://sourcewell-mn.gov/cooperative-purchasing/112420-CAS" TargetMode="External"/><Relationship Id="rId289" Type="http://schemas.openxmlformats.org/officeDocument/2006/relationships/hyperlink" Target="https://sourcewell-mn.gov/cooperative-purchasing/080521-CFC" TargetMode="External"/><Relationship Id="rId496" Type="http://schemas.openxmlformats.org/officeDocument/2006/relationships/hyperlink" Target="https://sourcewell-mn.gov/solicitations/10608" TargetMode="External"/><Relationship Id="rId149" Type="http://schemas.openxmlformats.org/officeDocument/2006/relationships/hyperlink" Target="https://sourcewell-mn.gov/cooperative-purchasing/110822-BSC" TargetMode="External"/><Relationship Id="rId356" Type="http://schemas.openxmlformats.org/officeDocument/2006/relationships/hyperlink" Target="https://sourcewell-mn.gov/solicitations/10688" TargetMode="External"/><Relationship Id="rId563" Type="http://schemas.openxmlformats.org/officeDocument/2006/relationships/hyperlink" Target="https://sourcewell-mn.gov/cooperative-purchasing/080922-WWG" TargetMode="External"/><Relationship Id="rId770" Type="http://schemas.openxmlformats.org/officeDocument/2006/relationships/hyperlink" Target="https://sourcewell-mn.gov/solicitations/10551" TargetMode="External"/><Relationship Id="rId1193" Type="http://schemas.openxmlformats.org/officeDocument/2006/relationships/hyperlink" Target="https://sourcewell-mn.gov/cooperative-purchasing/041521-RCS" TargetMode="External"/><Relationship Id="rId216" Type="http://schemas.openxmlformats.org/officeDocument/2006/relationships/hyperlink" Target="https://sourcewell-mn.gov/solicitations/10629" TargetMode="External"/><Relationship Id="rId423" Type="http://schemas.openxmlformats.org/officeDocument/2006/relationships/hyperlink" Target="https://sourcewell-mn.gov/cooperative-purchasing/020624-EUC" TargetMode="External"/><Relationship Id="rId868" Type="http://schemas.openxmlformats.org/officeDocument/2006/relationships/hyperlink" Target="https://sourcewell-mn.gov/solicitations/10411" TargetMode="External"/><Relationship Id="rId1053" Type="http://schemas.openxmlformats.org/officeDocument/2006/relationships/hyperlink" Target="https://sourcewell-mn.gov/cooperative-purchasing/080124-PAH" TargetMode="External"/><Relationship Id="rId1260" Type="http://schemas.openxmlformats.org/officeDocument/2006/relationships/hyperlink" Target="https://sourcewell-mn.gov/solicitations/10668" TargetMode="External"/><Relationship Id="rId1498" Type="http://schemas.openxmlformats.org/officeDocument/2006/relationships/hyperlink" Target="https://sourcewell-mn.gov/solicitations/10386" TargetMode="External"/><Relationship Id="rId630" Type="http://schemas.openxmlformats.org/officeDocument/2006/relationships/hyperlink" Target="https://sourcewell-mn.gov/solicitations/10702" TargetMode="External"/><Relationship Id="rId728" Type="http://schemas.openxmlformats.org/officeDocument/2006/relationships/hyperlink" Target="https://sourcewell-mn.gov/solicitations/10355" TargetMode="External"/><Relationship Id="rId935" Type="http://schemas.openxmlformats.org/officeDocument/2006/relationships/hyperlink" Target="https://sourcewell-mn.gov/cooperative-purchasing/091024-MTR" TargetMode="External"/><Relationship Id="rId1358" Type="http://schemas.openxmlformats.org/officeDocument/2006/relationships/hyperlink" Target="https://sourcewell-mn.gov/solicitations/10622" TargetMode="External"/><Relationship Id="rId1565" Type="http://schemas.openxmlformats.org/officeDocument/2006/relationships/hyperlink" Target="https://sourcewell-mn.gov/cooperative-purchasing/060122-WLR" TargetMode="External"/><Relationship Id="rId64" Type="http://schemas.openxmlformats.org/officeDocument/2006/relationships/hyperlink" Target="https://sourcewell-mn.gov/solicitations/10745" TargetMode="External"/><Relationship Id="rId1120" Type="http://schemas.openxmlformats.org/officeDocument/2006/relationships/hyperlink" Target="https://sourcewell-mn.gov/solicitations/10643" TargetMode="External"/><Relationship Id="rId1218" Type="http://schemas.openxmlformats.org/officeDocument/2006/relationships/hyperlink" Target="https://sourcewell-mn.gov/solicitations/10629" TargetMode="External"/><Relationship Id="rId1425" Type="http://schemas.openxmlformats.org/officeDocument/2006/relationships/hyperlink" Target="https://sourcewell-mn.gov/cooperative-purchasing/030321-TOS" TargetMode="External"/><Relationship Id="rId280" Type="http://schemas.openxmlformats.org/officeDocument/2006/relationships/hyperlink" Target="https://sourcewell-mn.gov/solicitations/10840" TargetMode="External"/><Relationship Id="rId140" Type="http://schemas.openxmlformats.org/officeDocument/2006/relationships/hyperlink" Target="https://sourcewell-mn.gov/solicitations/10817" TargetMode="External"/><Relationship Id="rId378" Type="http://schemas.openxmlformats.org/officeDocument/2006/relationships/hyperlink" Target="https://sourcewell-mn.gov/solicitations/10817" TargetMode="External"/><Relationship Id="rId585" Type="http://schemas.openxmlformats.org/officeDocument/2006/relationships/hyperlink" Target="https://sourcewell-mn.gov/cooperative-purchasing/010521-LTS-9" TargetMode="External"/><Relationship Id="rId792" Type="http://schemas.openxmlformats.org/officeDocument/2006/relationships/hyperlink" Target="https://sourcewell-mn.gov/solicitations/10346" TargetMode="External"/><Relationship Id="rId6" Type="http://schemas.openxmlformats.org/officeDocument/2006/relationships/hyperlink" Target="https://sourcewell-mn.gov/solicitations/10581" TargetMode="External"/><Relationship Id="rId238" Type="http://schemas.openxmlformats.org/officeDocument/2006/relationships/hyperlink" Target="https://sourcewell-mn.gov/solicitations/10705" TargetMode="External"/><Relationship Id="rId445" Type="http://schemas.openxmlformats.org/officeDocument/2006/relationships/hyperlink" Target="https://sourcewell-mn.gov/cooperative-purchasing/062222-FAM" TargetMode="External"/><Relationship Id="rId652" Type="http://schemas.openxmlformats.org/officeDocument/2006/relationships/hyperlink" Target="https://sourcewell-mn.gov/solicitations/10629" TargetMode="External"/><Relationship Id="rId1075" Type="http://schemas.openxmlformats.org/officeDocument/2006/relationships/hyperlink" Target="https://sourcewell-mn.gov/cooperative-purchasing/061323-SII-2" TargetMode="External"/><Relationship Id="rId1282" Type="http://schemas.openxmlformats.org/officeDocument/2006/relationships/hyperlink" Target="https://sourcewell-mn.gov/solicitations/10502" TargetMode="External"/><Relationship Id="rId305" Type="http://schemas.openxmlformats.org/officeDocument/2006/relationships/hyperlink" Target="https://sourcewell-mn.gov/cooperative-purchasing/091024-JCS-1" TargetMode="External"/><Relationship Id="rId512" Type="http://schemas.openxmlformats.org/officeDocument/2006/relationships/hyperlink" Target="https://sourcewell-mn.gov/solicitations/10964" TargetMode="External"/><Relationship Id="rId957" Type="http://schemas.openxmlformats.org/officeDocument/2006/relationships/hyperlink" Target="https://sourcewell-mn.gov/cooperative-purchasing/011124-MES" TargetMode="External"/><Relationship Id="rId1142" Type="http://schemas.openxmlformats.org/officeDocument/2006/relationships/hyperlink" Target="https://sourcewell-mn.gov/solicitations/10919" TargetMode="External"/><Relationship Id="rId1587" Type="http://schemas.openxmlformats.org/officeDocument/2006/relationships/hyperlink" Target="https://sourcewell-mn.gov/cooperative-purchasing/111623-WXH" TargetMode="External"/><Relationship Id="rId86" Type="http://schemas.openxmlformats.org/officeDocument/2006/relationships/hyperlink" Target="https://sourcewell-mn.gov/solicitations/10551" TargetMode="External"/><Relationship Id="rId817" Type="http://schemas.openxmlformats.org/officeDocument/2006/relationships/hyperlink" Target="https://sourcewell-mn.gov/cooperative-purchasing/102623-LON" TargetMode="External"/><Relationship Id="rId1002" Type="http://schemas.openxmlformats.org/officeDocument/2006/relationships/hyperlink" Target="https://sourcewell-mn.gov/solicitations/10417" TargetMode="External"/><Relationship Id="rId1447" Type="http://schemas.openxmlformats.org/officeDocument/2006/relationships/hyperlink" Target="https://sourcewell-mn.gov/cooperative-purchasing/012524-TRP" TargetMode="External"/><Relationship Id="rId1307" Type="http://schemas.openxmlformats.org/officeDocument/2006/relationships/hyperlink" Target="https://sourcewell-mn.gov/cooperative-purchasing/031622-SNT" TargetMode="External"/><Relationship Id="rId1514" Type="http://schemas.openxmlformats.org/officeDocument/2006/relationships/hyperlink" Target="https://sourcewell-mn.gov/solicitations/10351" TargetMode="External"/><Relationship Id="rId13" Type="http://schemas.openxmlformats.org/officeDocument/2006/relationships/hyperlink" Target="https://sourcewell-mn.gov/cooperative-purchasing/020723-ASI" TargetMode="External"/><Relationship Id="rId162" Type="http://schemas.openxmlformats.org/officeDocument/2006/relationships/hyperlink" Target="https://sourcewell-mn.gov/solicitations/10391" TargetMode="External"/><Relationship Id="rId467" Type="http://schemas.openxmlformats.org/officeDocument/2006/relationships/hyperlink" Target="https://sourcewell-mn.gov/cooperative-purchasing/070121-HMI" TargetMode="External"/><Relationship Id="rId1097" Type="http://schemas.openxmlformats.org/officeDocument/2006/relationships/hyperlink" Target="https://sourcewell-mn.gov/cooperative-purchasing/031022-GER-1" TargetMode="External"/><Relationship Id="rId674" Type="http://schemas.openxmlformats.org/officeDocument/2006/relationships/hyperlink" Target="https://sourcewell-mn.gov/solicitations/10319" TargetMode="External"/><Relationship Id="rId881" Type="http://schemas.openxmlformats.org/officeDocument/2006/relationships/hyperlink" Target="https://sourcewell-mn.gov/cooperative-purchasing/022422-MDL" TargetMode="External"/><Relationship Id="rId979" Type="http://schemas.openxmlformats.org/officeDocument/2006/relationships/hyperlink" Target="https://sourcewell-mn.gov/cooperative-purchasing/011620-NCL" TargetMode="External"/><Relationship Id="rId327" Type="http://schemas.openxmlformats.org/officeDocument/2006/relationships/hyperlink" Target="https://sourcewell-mn.gov/cooperative-purchasing/020124-WSD" TargetMode="External"/><Relationship Id="rId534" Type="http://schemas.openxmlformats.org/officeDocument/2006/relationships/hyperlink" Target="https://sourcewell-mn.gov/solicitations/10848" TargetMode="External"/><Relationship Id="rId741" Type="http://schemas.openxmlformats.org/officeDocument/2006/relationships/hyperlink" Target="https://sourcewell-mn.gov/cooperative-purchasing/032824-KTC" TargetMode="External"/><Relationship Id="rId839" Type="http://schemas.openxmlformats.org/officeDocument/2006/relationships/hyperlink" Target="https://sourcewell-mn.gov/cooperative-purchasing/042221-LIV" TargetMode="External"/><Relationship Id="rId1164" Type="http://schemas.openxmlformats.org/officeDocument/2006/relationships/hyperlink" Target="https://sourcewell-mn.gov/solicitations/10502" TargetMode="External"/><Relationship Id="rId1371" Type="http://schemas.openxmlformats.org/officeDocument/2006/relationships/hyperlink" Target="https://sourcewell-mn.gov/cooperative-purchasing/041123-TCE" TargetMode="External"/><Relationship Id="rId1469" Type="http://schemas.openxmlformats.org/officeDocument/2006/relationships/hyperlink" Target="https://sourcewell-mn.gov/cooperative-purchasing/040924-URI" TargetMode="External"/><Relationship Id="rId601" Type="http://schemas.openxmlformats.org/officeDocument/2006/relationships/hyperlink" Target="https://sourcewell-mn.gov/cooperative-purchasing/041123-HLC" TargetMode="External"/><Relationship Id="rId1024" Type="http://schemas.openxmlformats.org/officeDocument/2006/relationships/hyperlink" Target="https://sourcewell-mn.gov/solicitations/10876" TargetMode="External"/><Relationship Id="rId1231" Type="http://schemas.openxmlformats.org/officeDocument/2006/relationships/hyperlink" Target="https://sourcewell-mn.gov/cooperative-purchasing/041123-SRD" TargetMode="External"/><Relationship Id="rId906" Type="http://schemas.openxmlformats.org/officeDocument/2006/relationships/hyperlink" Target="https://sourcewell-mn.gov/solicitations/10617" TargetMode="External"/><Relationship Id="rId1329" Type="http://schemas.openxmlformats.org/officeDocument/2006/relationships/hyperlink" Target="https://sourcewell-mn.gov/cooperative-purchasing/041823-STK" TargetMode="External"/><Relationship Id="rId1536" Type="http://schemas.openxmlformats.org/officeDocument/2006/relationships/hyperlink" Target="https://sourcewell-mn.gov/solicitations/10480" TargetMode="External"/><Relationship Id="rId35" Type="http://schemas.openxmlformats.org/officeDocument/2006/relationships/hyperlink" Target="https://sourcewell-mn.gov/cooperative-purchasing/111522-APT" TargetMode="External"/><Relationship Id="rId1603" Type="http://schemas.openxmlformats.org/officeDocument/2006/relationships/hyperlink" Target="https://sourcewell-mn.gov/cooperative-purchasing/012722-WDH" TargetMode="External"/><Relationship Id="rId184" Type="http://schemas.openxmlformats.org/officeDocument/2006/relationships/hyperlink" Target="https://sourcewell-mn.gov/solicitations/10391" TargetMode="External"/><Relationship Id="rId391" Type="http://schemas.openxmlformats.org/officeDocument/2006/relationships/hyperlink" Target="https://sourcewell-mn.gov/cooperative-purchasing/032824-ELV" TargetMode="External"/><Relationship Id="rId251" Type="http://schemas.openxmlformats.org/officeDocument/2006/relationships/hyperlink" Target="https://sourcewell-mn.gov/cooperative-purchasing/102623-COLNS" TargetMode="External"/><Relationship Id="rId489" Type="http://schemas.openxmlformats.org/officeDocument/2006/relationships/hyperlink" Target="https://sourcewell-mn.gov/cooperative-purchasing/061323-FRO" TargetMode="External"/><Relationship Id="rId696" Type="http://schemas.openxmlformats.org/officeDocument/2006/relationships/hyperlink" Target="https://sourcewell-mn.gov/solicitations/10817" TargetMode="External"/><Relationship Id="rId349" Type="http://schemas.openxmlformats.org/officeDocument/2006/relationships/hyperlink" Target="https://sourcewell-mn.gov/cooperative-purchasing/101223-ALLY" TargetMode="External"/><Relationship Id="rId556" Type="http://schemas.openxmlformats.org/officeDocument/2006/relationships/hyperlink" Target="https://sourcewell-mn.gov/solicitations/10351" TargetMode="External"/><Relationship Id="rId763" Type="http://schemas.openxmlformats.org/officeDocument/2006/relationships/hyperlink" Target="https://sourcewell-mn.gov/cooperative-purchasing/031121-KBA" TargetMode="External"/><Relationship Id="rId1186" Type="http://schemas.openxmlformats.org/officeDocument/2006/relationships/hyperlink" Target="https://sourcewell-mn.gov/solicitations/10462" TargetMode="External"/><Relationship Id="rId1393" Type="http://schemas.openxmlformats.org/officeDocument/2006/relationships/hyperlink" Target="https://sourcewell-mn.gov/cooperative-purchasing/030923-TER" TargetMode="External"/><Relationship Id="rId111" Type="http://schemas.openxmlformats.org/officeDocument/2006/relationships/hyperlink" Target="https://sourcewell-mn.gov/cooperative-purchasing/020223-AVT" TargetMode="External"/><Relationship Id="rId209" Type="http://schemas.openxmlformats.org/officeDocument/2006/relationships/hyperlink" Target="https://sourcewell-mn.gov/cooperative-purchasing/101223-CARD" TargetMode="External"/><Relationship Id="rId416" Type="http://schemas.openxmlformats.org/officeDocument/2006/relationships/hyperlink" Target="https://sourcewell-mn.gov/solicitations/10639" TargetMode="External"/><Relationship Id="rId970" Type="http://schemas.openxmlformats.org/officeDocument/2006/relationships/hyperlink" Target="https://sourcewell-mn.gov/solicitations/10967" TargetMode="External"/><Relationship Id="rId1046" Type="http://schemas.openxmlformats.org/officeDocument/2006/relationships/hyperlink" Target="https://sourcewell-mn.gov/solicitations/10745" TargetMode="External"/><Relationship Id="rId1253" Type="http://schemas.openxmlformats.org/officeDocument/2006/relationships/hyperlink" Target="https://sourcewell-mn.gov/cooperative-purchasing/110122-SWN" TargetMode="External"/><Relationship Id="rId623" Type="http://schemas.openxmlformats.org/officeDocument/2006/relationships/hyperlink" Target="https://sourcewell-mn.gov/cooperative-purchasing/040621-HMC" TargetMode="External"/><Relationship Id="rId830" Type="http://schemas.openxmlformats.org/officeDocument/2006/relationships/hyperlink" Target="https://sourcewell-mn.gov/solicitations/10629" TargetMode="External"/><Relationship Id="rId928" Type="http://schemas.openxmlformats.org/officeDocument/2006/relationships/hyperlink" Target="https://sourcewell-mn.gov/solicitations/10590" TargetMode="External"/><Relationship Id="rId1460" Type="http://schemas.openxmlformats.org/officeDocument/2006/relationships/hyperlink" Target="https://sourcewell-mn.gov/solicitations/10001" TargetMode="External"/><Relationship Id="rId1558" Type="http://schemas.openxmlformats.org/officeDocument/2006/relationships/hyperlink" Target="https://sourcewell-mn.gov/solicitations/10346" TargetMode="External"/><Relationship Id="rId57" Type="http://schemas.openxmlformats.org/officeDocument/2006/relationships/hyperlink" Target="https://sourcewell-mn.gov/cooperative-purchasing/061324-AMH" TargetMode="External"/><Relationship Id="rId1113" Type="http://schemas.openxmlformats.org/officeDocument/2006/relationships/hyperlink" Target="https://sourcewell-mn.gov/cooperative-purchasing/102821-GTY" TargetMode="External"/><Relationship Id="rId1320" Type="http://schemas.openxmlformats.org/officeDocument/2006/relationships/hyperlink" Target="https://sourcewell-mn.gov/solicitations/10363" TargetMode="External"/><Relationship Id="rId1418" Type="http://schemas.openxmlformats.org/officeDocument/2006/relationships/hyperlink" Target="https://sourcewell-mn.gov/solicitations/10919" TargetMode="External"/><Relationship Id="rId273" Type="http://schemas.openxmlformats.org/officeDocument/2006/relationships/hyperlink" Target="https://sourcewell-mn.gov/cooperative-purchasing/030421-CTL" TargetMode="External"/><Relationship Id="rId480" Type="http://schemas.openxmlformats.org/officeDocument/2006/relationships/hyperlink" Target="https://sourcewell-mn.gov/solicitations/10551" TargetMode="External"/><Relationship Id="rId133" Type="http://schemas.openxmlformats.org/officeDocument/2006/relationships/hyperlink" Target="https://sourcewell-mn.gov/cooperative-purchasing/020624-BTC" TargetMode="External"/><Relationship Id="rId340" Type="http://schemas.openxmlformats.org/officeDocument/2006/relationships/hyperlink" Target="https://sourcewell-mn.gov/solicitations/10358" TargetMode="External"/><Relationship Id="rId578" Type="http://schemas.openxmlformats.org/officeDocument/2006/relationships/hyperlink" Target="https://sourcewell-mn.gov/solicitations/10410" TargetMode="External"/><Relationship Id="rId785" Type="http://schemas.openxmlformats.org/officeDocument/2006/relationships/hyperlink" Target="https://sourcewell-mn.gov/cooperative-purchasing/040121-LSH" TargetMode="External"/><Relationship Id="rId992" Type="http://schemas.openxmlformats.org/officeDocument/2006/relationships/hyperlink" Target="https://sourcewell-mn.gov/solicitations/10791" TargetMode="External"/><Relationship Id="rId200" Type="http://schemas.openxmlformats.org/officeDocument/2006/relationships/hyperlink" Target="https://sourcewell-mn.gov/solicitations/10387" TargetMode="External"/><Relationship Id="rId438" Type="http://schemas.openxmlformats.org/officeDocument/2006/relationships/hyperlink" Target="https://sourcewell-mn.gov/solicitations/10411" TargetMode="External"/><Relationship Id="rId645" Type="http://schemas.openxmlformats.org/officeDocument/2006/relationships/hyperlink" Target="https://sourcewell-mn.gov/cooperative-purchasing/060624-HYL" TargetMode="External"/><Relationship Id="rId852" Type="http://schemas.openxmlformats.org/officeDocument/2006/relationships/hyperlink" Target="https://sourcewell-mn.gov/solicitations/10634" TargetMode="External"/><Relationship Id="rId1068" Type="http://schemas.openxmlformats.org/officeDocument/2006/relationships/hyperlink" Target="https://sourcewell-mn.gov/solicitations/10521" TargetMode="External"/><Relationship Id="rId1275" Type="http://schemas.openxmlformats.org/officeDocument/2006/relationships/hyperlink" Target="https://sourcewell-mn.gov/cooperative-purchasing/020923-SKJ" TargetMode="External"/><Relationship Id="rId1482" Type="http://schemas.openxmlformats.org/officeDocument/2006/relationships/hyperlink" Target="https://sourcewell-mn.gov/solicitations/10511" TargetMode="External"/><Relationship Id="rId505" Type="http://schemas.openxmlformats.org/officeDocument/2006/relationships/hyperlink" Target="https://sourcewell-mn.gov/cooperative-purchasing/011124-GAL" TargetMode="External"/><Relationship Id="rId712" Type="http://schemas.openxmlformats.org/officeDocument/2006/relationships/hyperlink" Target="https://sourcewell-mn.gov/solicitations/10634" TargetMode="External"/><Relationship Id="rId1135" Type="http://schemas.openxmlformats.org/officeDocument/2006/relationships/hyperlink" Target="https://sourcewell-mn.gov/cooperative-purchasing/011322-QDT" TargetMode="External"/><Relationship Id="rId1342" Type="http://schemas.openxmlformats.org/officeDocument/2006/relationships/hyperlink" Target="https://sourcewell-mn.gov/solicitations/10551" TargetMode="External"/><Relationship Id="rId79" Type="http://schemas.openxmlformats.org/officeDocument/2006/relationships/hyperlink" Target="https://sourcewell-mn.gov/cooperative-purchasing/112420-ART" TargetMode="External"/><Relationship Id="rId1202" Type="http://schemas.openxmlformats.org/officeDocument/2006/relationships/hyperlink" Target="https://sourcewell-mn.gov/solicitations/10705" TargetMode="External"/><Relationship Id="rId1507" Type="http://schemas.openxmlformats.org/officeDocument/2006/relationships/hyperlink" Target="https://sourcewell-mn.gov/cooperative-purchasing/031121-TTC-2" TargetMode="External"/><Relationship Id="rId295" Type="http://schemas.openxmlformats.org/officeDocument/2006/relationships/hyperlink" Target="https://sourcewell-mn.gov/cooperative-purchasing/092222-CMM" TargetMode="External"/><Relationship Id="rId155" Type="http://schemas.openxmlformats.org/officeDocument/2006/relationships/hyperlink" Target="https://sourcewell-mn.gov/cooperative-purchasing/020223-CEC" TargetMode="External"/><Relationship Id="rId362" Type="http://schemas.openxmlformats.org/officeDocument/2006/relationships/hyperlink" Target="https://sourcewell-mn.gov/solicitations/10011" TargetMode="External"/><Relationship Id="rId1297" Type="http://schemas.openxmlformats.org/officeDocument/2006/relationships/hyperlink" Target="https://sourcewell-mn.gov/cooperative-purchasing/091423-KII-1" TargetMode="External"/><Relationship Id="rId222" Type="http://schemas.openxmlformats.org/officeDocument/2006/relationships/hyperlink" Target="https://sourcewell-mn.gov/solicitations/10827" TargetMode="External"/><Relationship Id="rId667" Type="http://schemas.openxmlformats.org/officeDocument/2006/relationships/hyperlink" Target="https://sourcewell-mn.gov/cooperative-purchasing/051123-INA" TargetMode="External"/><Relationship Id="rId874" Type="http://schemas.openxmlformats.org/officeDocument/2006/relationships/hyperlink" Target="https://sourcewell-mn.gov/solicitations/10662" TargetMode="External"/><Relationship Id="rId527" Type="http://schemas.openxmlformats.org/officeDocument/2006/relationships/hyperlink" Target="https://sourcewell-mn.gov/cooperative-purchasing/090122-GET" TargetMode="External"/><Relationship Id="rId734" Type="http://schemas.openxmlformats.org/officeDocument/2006/relationships/hyperlink" Target="https://sourcewell-mn.gov/solicitations/10394" TargetMode="External"/><Relationship Id="rId941" Type="http://schemas.openxmlformats.org/officeDocument/2006/relationships/hyperlink" Target="https://sourcewell-mn.gov/cooperative-purchasing/040121-MSI" TargetMode="External"/><Relationship Id="rId1157" Type="http://schemas.openxmlformats.org/officeDocument/2006/relationships/hyperlink" Target="https://sourcewell-mn.gov/cooperative-purchasing/041521-REH" TargetMode="External"/><Relationship Id="rId1364" Type="http://schemas.openxmlformats.org/officeDocument/2006/relationships/hyperlink" Target="https://sourcewell-mn.gov/solicitations/10688" TargetMode="External"/><Relationship Id="rId1571" Type="http://schemas.openxmlformats.org/officeDocument/2006/relationships/hyperlink" Target="https://sourcewell-mn.gov/cooperative-purchasing/081524-WST" TargetMode="External"/><Relationship Id="rId70" Type="http://schemas.openxmlformats.org/officeDocument/2006/relationships/hyperlink" Target="https://sourcewell-mn.gov/solicitations/10346" TargetMode="External"/><Relationship Id="rId801" Type="http://schemas.openxmlformats.org/officeDocument/2006/relationships/hyperlink" Target="https://sourcewell-mn.gov/cooperative-purchasing/011723-LEB" TargetMode="External"/><Relationship Id="rId1017" Type="http://schemas.openxmlformats.org/officeDocument/2006/relationships/hyperlink" Target="https://sourcewell-mn.gov/cooperative-purchasing/061324-OFF" TargetMode="External"/><Relationship Id="rId1224" Type="http://schemas.openxmlformats.org/officeDocument/2006/relationships/hyperlink" Target="https://sourcewell-mn.gov/solicitations/10897" TargetMode="External"/><Relationship Id="rId1431" Type="http://schemas.openxmlformats.org/officeDocument/2006/relationships/hyperlink" Target="https://sourcewell-mn.gov/cooperative-purchasing/092922-MNR" TargetMode="External"/><Relationship Id="rId1529" Type="http://schemas.openxmlformats.org/officeDocument/2006/relationships/hyperlink" Target="https://sourcewell-mn.gov/cooperative-purchasing/030923-KMP" TargetMode="External"/><Relationship Id="rId28" Type="http://schemas.openxmlformats.org/officeDocument/2006/relationships/hyperlink" Target="https://sourcewell-mn.gov/solicitations/10630" TargetMode="External"/><Relationship Id="rId177" Type="http://schemas.openxmlformats.org/officeDocument/2006/relationships/hyperlink" Target="https://sourcewell-mn.gov/cooperative-purchasing/031423-BRM" TargetMode="External"/><Relationship Id="rId384" Type="http://schemas.openxmlformats.org/officeDocument/2006/relationships/hyperlink" Target="https://sourcewell-mn.gov/solicitations/10652" TargetMode="External"/><Relationship Id="rId591" Type="http://schemas.openxmlformats.org/officeDocument/2006/relationships/hyperlink" Target="https://sourcewell-mn.gov/cooperative-purchasing/071223-HWK" TargetMode="External"/><Relationship Id="rId244" Type="http://schemas.openxmlformats.org/officeDocument/2006/relationships/hyperlink" Target="https://sourcewell-mn.gov/solicitations/10968" TargetMode="External"/><Relationship Id="rId689" Type="http://schemas.openxmlformats.org/officeDocument/2006/relationships/hyperlink" Target="https://sourcewell-mn.gov/cooperative-purchasing/020624-IAC" TargetMode="External"/><Relationship Id="rId896" Type="http://schemas.openxmlformats.org/officeDocument/2006/relationships/hyperlink" Target="https://sourcewell-mn.gov/solicitations/10457" TargetMode="External"/><Relationship Id="rId1081" Type="http://schemas.openxmlformats.org/officeDocument/2006/relationships/hyperlink" Target="https://sourcewell-mn.gov/cooperative-purchasing/020624-PRS" TargetMode="External"/><Relationship Id="rId451" Type="http://schemas.openxmlformats.org/officeDocument/2006/relationships/hyperlink" Target="https://sourcewell-mn.gov/cooperative-purchasing/020923-FCC" TargetMode="External"/><Relationship Id="rId549" Type="http://schemas.openxmlformats.org/officeDocument/2006/relationships/hyperlink" Target="https://sourcewell-mn.gov/cooperative-purchasing/091620-GGI" TargetMode="External"/><Relationship Id="rId756" Type="http://schemas.openxmlformats.org/officeDocument/2006/relationships/hyperlink" Target="https://sourcewell-mn.gov/solicitations/10007" TargetMode="External"/><Relationship Id="rId1179" Type="http://schemas.openxmlformats.org/officeDocument/2006/relationships/hyperlink" Target="https://sourcewell-mn.gov/cooperative-purchasing/031022-RBI" TargetMode="External"/><Relationship Id="rId1386" Type="http://schemas.openxmlformats.org/officeDocument/2006/relationships/hyperlink" Target="https://sourcewell-mn.gov/solicitations/10851" TargetMode="External"/><Relationship Id="rId1593" Type="http://schemas.openxmlformats.org/officeDocument/2006/relationships/hyperlink" Target="https://sourcewell-mn.gov/cooperative-purchasing/091422-WCP" TargetMode="External"/><Relationship Id="rId104" Type="http://schemas.openxmlformats.org/officeDocument/2006/relationships/hyperlink" Target="https://sourcewell-mn.gov/solicitations/10916" TargetMode="External"/><Relationship Id="rId311" Type="http://schemas.openxmlformats.org/officeDocument/2006/relationships/hyperlink" Target="https://sourcewell-mn.gov/cooperative-purchasing/081721-CXT" TargetMode="External"/><Relationship Id="rId409" Type="http://schemas.openxmlformats.org/officeDocument/2006/relationships/hyperlink" Target="https://sourcewell-mn.gov/cooperative-purchasing/030122-EFM" TargetMode="External"/><Relationship Id="rId963" Type="http://schemas.openxmlformats.org/officeDocument/2006/relationships/hyperlink" Target="https://sourcewell-mn.gov/cooperative-purchasing/041123-MSL" TargetMode="External"/><Relationship Id="rId1039" Type="http://schemas.openxmlformats.org/officeDocument/2006/relationships/hyperlink" Target="https://sourcewell-mn.gov/cooperative-purchasing/113021-PLC" TargetMode="External"/><Relationship Id="rId1246" Type="http://schemas.openxmlformats.org/officeDocument/2006/relationships/hyperlink" Target="https://sourcewell-mn.gov/solicitations/10453" TargetMode="External"/><Relationship Id="rId92" Type="http://schemas.openxmlformats.org/officeDocument/2006/relationships/hyperlink" Target="https://sourcewell-mn.gov/solicitations/10505" TargetMode="External"/><Relationship Id="rId616" Type="http://schemas.openxmlformats.org/officeDocument/2006/relationships/hyperlink" Target="https://sourcewell-mn.gov/solicitations/10484" TargetMode="External"/><Relationship Id="rId823" Type="http://schemas.openxmlformats.org/officeDocument/2006/relationships/hyperlink" Target="https://sourcewell-mn.gov/cooperative-purchasing/011822-LIO" TargetMode="External"/><Relationship Id="rId1453" Type="http://schemas.openxmlformats.org/officeDocument/2006/relationships/hyperlink" Target="https://sourcewell-mn.gov/cooperative-purchasing/090320-TTI" TargetMode="External"/><Relationship Id="rId1106" Type="http://schemas.openxmlformats.org/officeDocument/2006/relationships/hyperlink" Target="https://sourcewell-mn.gov/solicitations/10007" TargetMode="External"/><Relationship Id="rId1313" Type="http://schemas.openxmlformats.org/officeDocument/2006/relationships/hyperlink" Target="https://sourcewell-mn.gov/cooperative-purchasing/012320-SCC" TargetMode="External"/><Relationship Id="rId1520" Type="http://schemas.openxmlformats.org/officeDocument/2006/relationships/hyperlink" Target="https://sourcewell-mn.gov/solicitations/10458" TargetMode="External"/><Relationship Id="rId1618" Type="http://schemas.openxmlformats.org/officeDocument/2006/relationships/hyperlink" Target="https://sourcewell-mn.gov/solicitations/10341" TargetMode="External"/><Relationship Id="rId199" Type="http://schemas.openxmlformats.org/officeDocument/2006/relationships/hyperlink" Target="https://sourcewell-mn.gov/cooperative-purchasing/070121-CAR" TargetMode="External"/><Relationship Id="rId266" Type="http://schemas.openxmlformats.org/officeDocument/2006/relationships/hyperlink" Target="https://sourcewell-mn.gov/solicitations/10394" TargetMode="External"/><Relationship Id="rId473" Type="http://schemas.openxmlformats.org/officeDocument/2006/relationships/hyperlink" Target="https://sourcewell-mn.gov/cooperative-purchasing/110921-FRU" TargetMode="External"/><Relationship Id="rId680" Type="http://schemas.openxmlformats.org/officeDocument/2006/relationships/hyperlink" Target="https://sourcewell-mn.gov/solicitations/10688" TargetMode="External"/><Relationship Id="rId126" Type="http://schemas.openxmlformats.org/officeDocument/2006/relationships/hyperlink" Target="https://sourcewell-mn.gov/solicitations/10341" TargetMode="External"/><Relationship Id="rId333" Type="http://schemas.openxmlformats.org/officeDocument/2006/relationships/hyperlink" Target="https://sourcewell-mn.gov/cooperative-purchasing/051321-DEC" TargetMode="External"/><Relationship Id="rId540" Type="http://schemas.openxmlformats.org/officeDocument/2006/relationships/hyperlink" Target="https://sourcewell-mn.gov/solicitations/10595" TargetMode="External"/><Relationship Id="rId778" Type="http://schemas.openxmlformats.org/officeDocument/2006/relationships/hyperlink" Target="https://sourcewell-mn.gov/solicitations/10369" TargetMode="External"/><Relationship Id="rId985" Type="http://schemas.openxmlformats.org/officeDocument/2006/relationships/hyperlink" Target="https://sourcewell-mn.gov/cooperative-purchasing/031423-NDD" TargetMode="External"/><Relationship Id="rId1170" Type="http://schemas.openxmlformats.org/officeDocument/2006/relationships/hyperlink" Target="https://sourcewell-mn.gov/solicitations/10885" TargetMode="External"/><Relationship Id="rId638" Type="http://schemas.openxmlformats.org/officeDocument/2006/relationships/hyperlink" Target="https://sourcewell-mn.gov/solicitations/10358" TargetMode="External"/><Relationship Id="rId845" Type="http://schemas.openxmlformats.org/officeDocument/2006/relationships/hyperlink" Target="https://sourcewell-mn.gov/cooperative-purchasing/032824-MAK" TargetMode="External"/><Relationship Id="rId1030" Type="http://schemas.openxmlformats.org/officeDocument/2006/relationships/hyperlink" Target="https://sourcewell-mn.gov/solicitations/10574" TargetMode="External"/><Relationship Id="rId1268" Type="http://schemas.openxmlformats.org/officeDocument/2006/relationships/hyperlink" Target="https://sourcewell-mn.gov/solicitations/10386" TargetMode="External"/><Relationship Id="rId1475" Type="http://schemas.openxmlformats.org/officeDocument/2006/relationships/hyperlink" Target="https://sourcewell-mn.gov/cooperative-purchasing/120423-URBAN" TargetMode="External"/><Relationship Id="rId400" Type="http://schemas.openxmlformats.org/officeDocument/2006/relationships/hyperlink" Target="https://sourcewell-mn.gov/solicitations/10817" TargetMode="External"/><Relationship Id="rId705" Type="http://schemas.openxmlformats.org/officeDocument/2006/relationships/hyperlink" Target="https://sourcewell-mn.gov/cooperative-purchasing/032521-JAS" TargetMode="External"/><Relationship Id="rId1128" Type="http://schemas.openxmlformats.org/officeDocument/2006/relationships/hyperlink" Target="https://sourcewell-mn.gov/solicitations/10919" TargetMode="External"/><Relationship Id="rId1335" Type="http://schemas.openxmlformats.org/officeDocument/2006/relationships/hyperlink" Target="https://sourcewell-mn.gov/cooperative-purchasing/101221-SPL" TargetMode="External"/><Relationship Id="rId1542" Type="http://schemas.openxmlformats.org/officeDocument/2006/relationships/hyperlink" Target="https://sourcewell-mn.gov/solicitations/10630" TargetMode="External"/><Relationship Id="rId912" Type="http://schemas.openxmlformats.org/officeDocument/2006/relationships/hyperlink" Target="https://sourcewell-mn.gov/solicitations/10688" TargetMode="External"/><Relationship Id="rId41" Type="http://schemas.openxmlformats.org/officeDocument/2006/relationships/hyperlink" Target="https://sourcewell-mn.gov/cooperative-purchasing/070821-AGI-1" TargetMode="External"/><Relationship Id="rId1402" Type="http://schemas.openxmlformats.org/officeDocument/2006/relationships/hyperlink" Target="https://sourcewell-mn.gov/solicitations/10344" TargetMode="External"/><Relationship Id="rId190" Type="http://schemas.openxmlformats.org/officeDocument/2006/relationships/hyperlink" Target="https://sourcewell-mn.gov/solicitations/10705" TargetMode="External"/><Relationship Id="rId288" Type="http://schemas.openxmlformats.org/officeDocument/2006/relationships/hyperlink" Target="https://sourcewell-mn.gov/solicitations/10745" TargetMode="External"/><Relationship Id="rId495" Type="http://schemas.openxmlformats.org/officeDocument/2006/relationships/hyperlink" Target="https://sourcewell-mn.gov/cooperative-purchasing/111522-FTB" TargetMode="External"/><Relationship Id="rId148" Type="http://schemas.openxmlformats.org/officeDocument/2006/relationships/hyperlink" Target="https://sourcewell-mn.gov/solicitations/10848" TargetMode="External"/><Relationship Id="rId355" Type="http://schemas.openxmlformats.org/officeDocument/2006/relationships/hyperlink" Target="https://sourcewell-mn.gov/cooperative-purchasing/061323-DV9" TargetMode="External"/><Relationship Id="rId562" Type="http://schemas.openxmlformats.org/officeDocument/2006/relationships/hyperlink" Target="https://sourcewell-mn.gov/solicitations/10629" TargetMode="External"/><Relationship Id="rId1192" Type="http://schemas.openxmlformats.org/officeDocument/2006/relationships/hyperlink" Target="https://sourcewell-mn.gov/solicitations/10876" TargetMode="External"/><Relationship Id="rId215" Type="http://schemas.openxmlformats.org/officeDocument/2006/relationships/hyperlink" Target="https://sourcewell-mn.gov/cooperative-purchasing/011723-CAT" TargetMode="External"/><Relationship Id="rId422" Type="http://schemas.openxmlformats.org/officeDocument/2006/relationships/hyperlink" Target="https://sourcewell-mn.gov/solicitations/10595" TargetMode="External"/><Relationship Id="rId867" Type="http://schemas.openxmlformats.org/officeDocument/2006/relationships/hyperlink" Target="https://sourcewell-mn.gov/cooperative-purchasing/080521-AEB" TargetMode="External"/><Relationship Id="rId1052" Type="http://schemas.openxmlformats.org/officeDocument/2006/relationships/hyperlink" Target="https://sourcewell-mn.gov/solicitations/10817" TargetMode="External"/><Relationship Id="rId1497" Type="http://schemas.openxmlformats.org/officeDocument/2006/relationships/hyperlink" Target="https://sourcewell-mn.gov/cooperative-purchasing/062421-VAN" TargetMode="External"/><Relationship Id="rId727" Type="http://schemas.openxmlformats.org/officeDocument/2006/relationships/hyperlink" Target="https://sourcewell-mn.gov/cooperative-purchasing/030421-TIS" TargetMode="External"/><Relationship Id="rId934" Type="http://schemas.openxmlformats.org/officeDocument/2006/relationships/hyperlink" Target="https://sourcewell-mn.gov/solicitations/10765" TargetMode="External"/><Relationship Id="rId1357" Type="http://schemas.openxmlformats.org/officeDocument/2006/relationships/hyperlink" Target="https://sourcewell-mn.gov/cooperative-purchasing/121522-TAC" TargetMode="External"/><Relationship Id="rId1564" Type="http://schemas.openxmlformats.org/officeDocument/2006/relationships/hyperlink" Target="https://sourcewell-mn.gov/solicitations/10370" TargetMode="External"/><Relationship Id="rId63" Type="http://schemas.openxmlformats.org/officeDocument/2006/relationships/hyperlink" Target="https://sourcewell-mn.gov/cooperative-purchasing/091423-AMTAB" TargetMode="External"/><Relationship Id="rId1217" Type="http://schemas.openxmlformats.org/officeDocument/2006/relationships/hyperlink" Target="https://sourcewell-mn.gov/cooperative-purchasing/011723-SNY" TargetMode="External"/><Relationship Id="rId1424" Type="http://schemas.openxmlformats.org/officeDocument/2006/relationships/hyperlink" Target="https://sourcewell-mn.gov/solicitations/10358" TargetMode="External"/><Relationship Id="rId377" Type="http://schemas.openxmlformats.org/officeDocument/2006/relationships/hyperlink" Target="https://sourcewell-mn.gov/cooperative-purchasing/120423-EASTBA" TargetMode="External"/><Relationship Id="rId584" Type="http://schemas.openxmlformats.org/officeDocument/2006/relationships/hyperlink" Target="https://sourcewell-mn.gov/solicitations/10363" TargetMode="External"/><Relationship Id="rId5" Type="http://schemas.openxmlformats.org/officeDocument/2006/relationships/hyperlink" Target="https://sourcewell-mn.gov/cooperative-purchasing/090122-911" TargetMode="External"/><Relationship Id="rId237" Type="http://schemas.openxmlformats.org/officeDocument/2006/relationships/hyperlink" Target="https://sourcewell-mn.gov/cooperative-purchasing/071223-CSS" TargetMode="External"/><Relationship Id="rId791" Type="http://schemas.openxmlformats.org/officeDocument/2006/relationships/hyperlink" Target="https://sourcewell-mn.gov/cooperative-purchasing/010521-LSI" TargetMode="External"/><Relationship Id="rId889" Type="http://schemas.openxmlformats.org/officeDocument/2006/relationships/hyperlink" Target="https://sourcewell-mn.gov/cooperative-purchasing/082521-MLN" TargetMode="External"/><Relationship Id="rId1074" Type="http://schemas.openxmlformats.org/officeDocument/2006/relationships/hyperlink" Target="https://sourcewell-mn.gov/solicitations/10593" TargetMode="External"/><Relationship Id="rId444" Type="http://schemas.openxmlformats.org/officeDocument/2006/relationships/hyperlink" Target="https://sourcewell-mn.gov/solicitations/10361" TargetMode="External"/><Relationship Id="rId651" Type="http://schemas.openxmlformats.org/officeDocument/2006/relationships/hyperlink" Target="https://sourcewell-mn.gov/cooperative-purchasing/011723-HCE" TargetMode="External"/><Relationship Id="rId749" Type="http://schemas.openxmlformats.org/officeDocument/2006/relationships/hyperlink" Target="https://sourcewell-mn.gov/cooperative-purchasing/113021-RVG-3" TargetMode="External"/><Relationship Id="rId1281" Type="http://schemas.openxmlformats.org/officeDocument/2006/relationships/hyperlink" Target="https://sourcewell-mn.gov/cooperative-purchasing/031022-GER-4" TargetMode="External"/><Relationship Id="rId1379" Type="http://schemas.openxmlformats.org/officeDocument/2006/relationships/hyperlink" Target="https://sourcewell-mn.gov/cooperative-purchasing/051922-TGN" TargetMode="External"/><Relationship Id="rId1586" Type="http://schemas.openxmlformats.org/officeDocument/2006/relationships/hyperlink" Target="https://sourcewell-mn.gov/solicitations/10658" TargetMode="External"/><Relationship Id="rId304" Type="http://schemas.openxmlformats.org/officeDocument/2006/relationships/hyperlink" Target="https://sourcewell-mn.gov/solicitations/10581" TargetMode="External"/><Relationship Id="rId511" Type="http://schemas.openxmlformats.org/officeDocument/2006/relationships/hyperlink" Target="https://sourcewell-mn.gov/cooperative-purchasing/082724-GEM" TargetMode="External"/><Relationship Id="rId609" Type="http://schemas.openxmlformats.org/officeDocument/2006/relationships/hyperlink" Target="https://sourcewell-mn.gov/cooperative-purchasing/011221-HCM" TargetMode="External"/><Relationship Id="rId956" Type="http://schemas.openxmlformats.org/officeDocument/2006/relationships/hyperlink" Target="https://sourcewell-mn.gov/solicitations/10847" TargetMode="External"/><Relationship Id="rId1141" Type="http://schemas.openxmlformats.org/officeDocument/2006/relationships/hyperlink" Target="https://sourcewell-mn.gov/cooperative-purchasing/060624-QKT" TargetMode="External"/><Relationship Id="rId1239" Type="http://schemas.openxmlformats.org/officeDocument/2006/relationships/hyperlink" Target="https://sourcewell-mn.gov/cooperative-purchasing/020124-SEW" TargetMode="External"/><Relationship Id="rId85" Type="http://schemas.openxmlformats.org/officeDocument/2006/relationships/hyperlink" Target="https://sourcewell-mn.gov/cooperative-purchasing/062222-AEB" TargetMode="External"/><Relationship Id="rId816" Type="http://schemas.openxmlformats.org/officeDocument/2006/relationships/hyperlink" Target="https://sourcewell-mn.gov/solicitations/10876" TargetMode="External"/><Relationship Id="rId1001" Type="http://schemas.openxmlformats.org/officeDocument/2006/relationships/hyperlink" Target="https://sourcewell-mn.gov/cooperative-purchasing/081721-NIU" TargetMode="External"/><Relationship Id="rId1446" Type="http://schemas.openxmlformats.org/officeDocument/2006/relationships/hyperlink" Target="https://sourcewell-mn.gov/solicitations/10909" TargetMode="External"/><Relationship Id="rId1306" Type="http://schemas.openxmlformats.org/officeDocument/2006/relationships/hyperlink" Target="https://sourcewell-mn.gov/solicitations/10909" TargetMode="External"/><Relationship Id="rId1513" Type="http://schemas.openxmlformats.org/officeDocument/2006/relationships/hyperlink" Target="https://sourcewell-mn.gov/cooperative-purchasing/020221-NWF" TargetMode="External"/><Relationship Id="rId12" Type="http://schemas.openxmlformats.org/officeDocument/2006/relationships/hyperlink" Target="https://sourcewell-mn.gov/solicitations/10705" TargetMode="External"/><Relationship Id="rId161" Type="http://schemas.openxmlformats.org/officeDocument/2006/relationships/hyperlink" Target="https://sourcewell-mn.gov/cooperative-purchasing/070821-BFD" TargetMode="External"/><Relationship Id="rId399" Type="http://schemas.openxmlformats.org/officeDocument/2006/relationships/hyperlink" Target="https://sourcewell-mn.gov/cooperative-purchasing/120423-ELVNX" TargetMode="External"/><Relationship Id="rId259" Type="http://schemas.openxmlformats.org/officeDocument/2006/relationships/hyperlink" Target="https://sourcewell-mn.gov/cooperative-purchasing/040924-CMR" TargetMode="External"/><Relationship Id="rId466" Type="http://schemas.openxmlformats.org/officeDocument/2006/relationships/hyperlink" Target="https://sourcewell-mn.gov/solicitations/10723" TargetMode="External"/><Relationship Id="rId673" Type="http://schemas.openxmlformats.org/officeDocument/2006/relationships/hyperlink" Target="https://sourcewell-mn.gov/cooperative-purchasing/032620-INO" TargetMode="External"/><Relationship Id="rId880" Type="http://schemas.openxmlformats.org/officeDocument/2006/relationships/hyperlink" Target="https://sourcewell-mn.gov/solicitations/10832" TargetMode="External"/><Relationship Id="rId1096" Type="http://schemas.openxmlformats.org/officeDocument/2006/relationships/hyperlink" Target="https://sourcewell-mn.gov/solicitations/10817" TargetMode="External"/><Relationship Id="rId119" Type="http://schemas.openxmlformats.org/officeDocument/2006/relationships/hyperlink" Target="https://sourcewell-mn.gov/cooperative-purchasing/063022-BRG" TargetMode="External"/><Relationship Id="rId326" Type="http://schemas.openxmlformats.org/officeDocument/2006/relationships/hyperlink" Target="https://sourcewell-mn.gov/solicitations/10757" TargetMode="External"/><Relationship Id="rId533" Type="http://schemas.openxmlformats.org/officeDocument/2006/relationships/hyperlink" Target="https://sourcewell-mn.gov/cooperative-purchasing/012524-GEC" TargetMode="External"/><Relationship Id="rId978" Type="http://schemas.openxmlformats.org/officeDocument/2006/relationships/hyperlink" Target="https://sourcewell-mn.gov/solicitations/10965" TargetMode="External"/><Relationship Id="rId1163" Type="http://schemas.openxmlformats.org/officeDocument/2006/relationships/hyperlink" Target="https://sourcewell-mn.gov/cooperative-purchasing/031022-REC-3" TargetMode="External"/><Relationship Id="rId1370" Type="http://schemas.openxmlformats.org/officeDocument/2006/relationships/hyperlink" Target="https://sourcewell-mn.gov/solicitations/10608" TargetMode="External"/><Relationship Id="rId740" Type="http://schemas.openxmlformats.org/officeDocument/2006/relationships/hyperlink" Target="https://sourcewell-mn.gov/solicitations/10386" TargetMode="External"/><Relationship Id="rId838" Type="http://schemas.openxmlformats.org/officeDocument/2006/relationships/hyperlink" Target="https://sourcewell-mn.gov/solicitations/10574" TargetMode="External"/><Relationship Id="rId1023" Type="http://schemas.openxmlformats.org/officeDocument/2006/relationships/hyperlink" Target="https://sourcewell-mn.gov/cooperative-purchasing/032824-OLA" TargetMode="External"/><Relationship Id="rId1468" Type="http://schemas.openxmlformats.org/officeDocument/2006/relationships/hyperlink" Target="https://sourcewell-mn.gov/solicitations/10840" TargetMode="External"/><Relationship Id="rId600" Type="http://schemas.openxmlformats.org/officeDocument/2006/relationships/hyperlink" Target="https://sourcewell-mn.gov/solicitations/10505" TargetMode="External"/><Relationship Id="rId1230" Type="http://schemas.openxmlformats.org/officeDocument/2006/relationships/hyperlink" Target="https://sourcewell-mn.gov/solicitations/10493" TargetMode="External"/><Relationship Id="rId1328" Type="http://schemas.openxmlformats.org/officeDocument/2006/relationships/hyperlink" Target="https://sourcewell-mn.gov/solicitations/10662" TargetMode="External"/><Relationship Id="rId1535" Type="http://schemas.openxmlformats.org/officeDocument/2006/relationships/hyperlink" Target="https://sourcewell-mn.gov/cooperative-purchasing/011822-VIR" TargetMode="External"/><Relationship Id="rId905" Type="http://schemas.openxmlformats.org/officeDocument/2006/relationships/hyperlink" Target="https://sourcewell-mn.gov/cooperative-purchasing/120822-MMR" TargetMode="External"/><Relationship Id="rId34" Type="http://schemas.openxmlformats.org/officeDocument/2006/relationships/hyperlink" Target="https://sourcewell-mn.gov/solicitations/10351" TargetMode="External"/><Relationship Id="rId1602" Type="http://schemas.openxmlformats.org/officeDocument/2006/relationships/hyperlink" Target="https://sourcewell-mn.gov/solicitations/10848" TargetMode="External"/><Relationship Id="rId183" Type="http://schemas.openxmlformats.org/officeDocument/2006/relationships/hyperlink" Target="https://sourcewell-mn.gov/cooperative-purchasing/070821-BHG" TargetMode="External"/><Relationship Id="rId390" Type="http://schemas.openxmlformats.org/officeDocument/2006/relationships/hyperlink" Target="https://sourcewell-mn.gov/solicitations/10909" TargetMode="External"/><Relationship Id="rId250" Type="http://schemas.openxmlformats.org/officeDocument/2006/relationships/hyperlink" Target="https://sourcewell-mn.gov/solicitations/10919" TargetMode="External"/><Relationship Id="rId488" Type="http://schemas.openxmlformats.org/officeDocument/2006/relationships/hyperlink" Target="https://sourcewell-mn.gov/solicitations/10630" TargetMode="External"/><Relationship Id="rId695" Type="http://schemas.openxmlformats.org/officeDocument/2006/relationships/hyperlink" Target="https://sourcewell-mn.gov/cooperative-purchasing/120423-IPS" TargetMode="External"/><Relationship Id="rId110" Type="http://schemas.openxmlformats.org/officeDocument/2006/relationships/hyperlink" Target="https://sourcewell-mn.gov/solicitations/10817" TargetMode="External"/><Relationship Id="rId348" Type="http://schemas.openxmlformats.org/officeDocument/2006/relationships/hyperlink" Target="https://sourcewell-mn.gov/solicitations/10391" TargetMode="External"/><Relationship Id="rId555" Type="http://schemas.openxmlformats.org/officeDocument/2006/relationships/hyperlink" Target="https://sourcewell-mn.gov/cooperative-purchasing/020221-GPI" TargetMode="External"/><Relationship Id="rId762" Type="http://schemas.openxmlformats.org/officeDocument/2006/relationships/hyperlink" Target="https://sourcewell-mn.gov/solicitations/10765" TargetMode="External"/><Relationship Id="rId1185" Type="http://schemas.openxmlformats.org/officeDocument/2006/relationships/hyperlink" Target="https://sourcewell-mn.gov/cooperative-purchasing/113021-RSD" TargetMode="External"/><Relationship Id="rId1392" Type="http://schemas.openxmlformats.org/officeDocument/2006/relationships/hyperlink" Target="https://sourcewell-mn.gov/solicitations/10458" TargetMode="External"/><Relationship Id="rId208" Type="http://schemas.openxmlformats.org/officeDocument/2006/relationships/hyperlink" Target="https://sourcewell-mn.gov/solicitations/10730" TargetMode="External"/><Relationship Id="rId415" Type="http://schemas.openxmlformats.org/officeDocument/2006/relationships/hyperlink" Target="https://sourcewell-mn.gov/cooperative-purchasing/020723-EPP" TargetMode="External"/><Relationship Id="rId622" Type="http://schemas.openxmlformats.org/officeDocument/2006/relationships/hyperlink" Target="https://sourcewell-mn.gov/solicitations/10453" TargetMode="External"/><Relationship Id="rId1045" Type="http://schemas.openxmlformats.org/officeDocument/2006/relationships/hyperlink" Target="https://sourcewell-mn.gov/cooperative-purchasing/091423-PHL" TargetMode="External"/><Relationship Id="rId1252" Type="http://schemas.openxmlformats.org/officeDocument/2006/relationships/hyperlink" Target="https://sourcewell-mn.gov/solicitations/10505" TargetMode="External"/><Relationship Id="rId261" Type="http://schemas.openxmlformats.org/officeDocument/2006/relationships/hyperlink" Target="https://sourcewell-mn.gov/cooperative-purchasing/121923-CAI" TargetMode="External"/><Relationship Id="rId499" Type="http://schemas.openxmlformats.org/officeDocument/2006/relationships/hyperlink" Target="https://sourcewell-mn.gov/cooperative-purchasing/020221-FWD" TargetMode="External"/><Relationship Id="rId927" Type="http://schemas.openxmlformats.org/officeDocument/2006/relationships/hyperlink" Target="https://sourcewell-mn.gov/cooperative-purchasing/091422-MII" TargetMode="External"/><Relationship Id="rId1112" Type="http://schemas.openxmlformats.org/officeDocument/2006/relationships/hyperlink" Target="https://sourcewell-mn.gov/solicitations/10909" TargetMode="External"/><Relationship Id="rId1557" Type="http://schemas.openxmlformats.org/officeDocument/2006/relationships/hyperlink" Target="https://sourcewell-mn.gov/cooperative-purchasing/010521-WTR" TargetMode="External"/><Relationship Id="rId56" Type="http://schemas.openxmlformats.org/officeDocument/2006/relationships/hyperlink" Target="https://sourcewell-mn.gov/solicitations/10391" TargetMode="External"/><Relationship Id="rId359" Type="http://schemas.openxmlformats.org/officeDocument/2006/relationships/hyperlink" Target="https://sourcewell-mn.gov/cooperative-purchasing/011822-DRN" TargetMode="External"/><Relationship Id="rId566" Type="http://schemas.openxmlformats.org/officeDocument/2006/relationships/hyperlink" Target="https://sourcewell-mn.gov/solicitations/10590" TargetMode="External"/><Relationship Id="rId773" Type="http://schemas.openxmlformats.org/officeDocument/2006/relationships/hyperlink" Target="https://sourcewell-mn.gov/cooperative-purchasing/010424-LNC" TargetMode="External"/><Relationship Id="rId1196" Type="http://schemas.openxmlformats.org/officeDocument/2006/relationships/hyperlink" Target="https://sourcewell-mn.gov/solicitations/10551" TargetMode="External"/><Relationship Id="rId1417" Type="http://schemas.openxmlformats.org/officeDocument/2006/relationships/hyperlink" Target="https://sourcewell-mn.gov/cooperative-purchasing/060624-TMA" TargetMode="External"/><Relationship Id="rId121" Type="http://schemas.openxmlformats.org/officeDocument/2006/relationships/hyperlink" Target="https://sourcewell-mn.gov/cooperative-purchasing/032824-CRN" TargetMode="External"/><Relationship Id="rId219" Type="http://schemas.openxmlformats.org/officeDocument/2006/relationships/hyperlink" Target="https://sourcewell-mn.gov/cooperative-purchasing/062320-CAT" TargetMode="External"/><Relationship Id="rId426" Type="http://schemas.openxmlformats.org/officeDocument/2006/relationships/hyperlink" Target="https://sourcewell-mn.gov/solicitations/10919" TargetMode="External"/><Relationship Id="rId633" Type="http://schemas.openxmlformats.org/officeDocument/2006/relationships/hyperlink" Target="https://sourcewell-mn.gov/cooperative-purchasing/030321-HPC" TargetMode="External"/><Relationship Id="rId980" Type="http://schemas.openxmlformats.org/officeDocument/2006/relationships/hyperlink" Target="https://sourcewell-mn.gov/solicitations/10311" TargetMode="External"/><Relationship Id="rId1056" Type="http://schemas.openxmlformats.org/officeDocument/2006/relationships/hyperlink" Target="https://sourcewell-mn.gov/solicitations/10554" TargetMode="External"/><Relationship Id="rId1263" Type="http://schemas.openxmlformats.org/officeDocument/2006/relationships/hyperlink" Target="https://sourcewell-mn.gov/cooperative-purchasing/091423-SICO" TargetMode="External"/><Relationship Id="rId840" Type="http://schemas.openxmlformats.org/officeDocument/2006/relationships/hyperlink" Target="https://sourcewell-mn.gov/solicitations/10370" TargetMode="External"/><Relationship Id="rId938" Type="http://schemas.openxmlformats.org/officeDocument/2006/relationships/hyperlink" Target="https://sourcewell-mn.gov/solicitations/10847" TargetMode="External"/><Relationship Id="rId1470" Type="http://schemas.openxmlformats.org/officeDocument/2006/relationships/hyperlink" Target="https://sourcewell-mn.gov/solicitations/10882" TargetMode="External"/><Relationship Id="rId1568" Type="http://schemas.openxmlformats.org/officeDocument/2006/relationships/hyperlink" Target="https://sourcewell-mn.gov/solicitations/10521" TargetMode="External"/><Relationship Id="rId67" Type="http://schemas.openxmlformats.org/officeDocument/2006/relationships/hyperlink" Target="https://sourcewell-mn.gov/cooperative-purchasing/020221-IVS" TargetMode="External"/><Relationship Id="rId272" Type="http://schemas.openxmlformats.org/officeDocument/2006/relationships/hyperlink" Target="https://sourcewell-mn.gov/solicitations/10502" TargetMode="External"/><Relationship Id="rId577" Type="http://schemas.openxmlformats.org/officeDocument/2006/relationships/hyperlink" Target="https://sourcewell-mn.gov/cooperative-purchasing/080321-GTE" TargetMode="External"/><Relationship Id="rId700" Type="http://schemas.openxmlformats.org/officeDocument/2006/relationships/hyperlink" Target="https://sourcewell-mn.gov/solicitations/10551" TargetMode="External"/><Relationship Id="rId1123" Type="http://schemas.openxmlformats.org/officeDocument/2006/relationships/hyperlink" Target="https://sourcewell-mn.gov/cooperative-purchasing/012821-PRC" TargetMode="External"/><Relationship Id="rId1330" Type="http://schemas.openxmlformats.org/officeDocument/2006/relationships/hyperlink" Target="https://sourcewell-mn.gov/solicitations/10662" TargetMode="External"/><Relationship Id="rId1428" Type="http://schemas.openxmlformats.org/officeDocument/2006/relationships/hyperlink" Target="https://sourcewell-mn.gov/solicitations/10368" TargetMode="External"/><Relationship Id="rId132" Type="http://schemas.openxmlformats.org/officeDocument/2006/relationships/hyperlink" Target="https://sourcewell-mn.gov/solicitations/10688" TargetMode="External"/><Relationship Id="rId784" Type="http://schemas.openxmlformats.org/officeDocument/2006/relationships/hyperlink" Target="https://sourcewell-mn.gov/solicitations/10745" TargetMode="External"/><Relationship Id="rId991" Type="http://schemas.openxmlformats.org/officeDocument/2006/relationships/hyperlink" Target="https://sourcewell-mn.gov/cooperative-purchasing/110223-NWY" TargetMode="External"/><Relationship Id="rId1067" Type="http://schemas.openxmlformats.org/officeDocument/2006/relationships/hyperlink" Target="https://sourcewell-mn.gov/cooperative-purchasing/051922-VRG" TargetMode="External"/><Relationship Id="rId437" Type="http://schemas.openxmlformats.org/officeDocument/2006/relationships/hyperlink" Target="https://sourcewell-mn.gov/cooperative-purchasing/080521-EZL" TargetMode="External"/><Relationship Id="rId644" Type="http://schemas.openxmlformats.org/officeDocument/2006/relationships/hyperlink" Target="https://sourcewell-mn.gov/solicitations/10007" TargetMode="External"/><Relationship Id="rId851" Type="http://schemas.openxmlformats.org/officeDocument/2006/relationships/hyperlink" Target="https://sourcewell-mn.gov/cooperative-purchasing/020223-MAI" TargetMode="External"/><Relationship Id="rId1274" Type="http://schemas.openxmlformats.org/officeDocument/2006/relationships/hyperlink" Target="https://sourcewell-mn.gov/solicitations/10688" TargetMode="External"/><Relationship Id="rId1481" Type="http://schemas.openxmlformats.org/officeDocument/2006/relationships/hyperlink" Target="https://sourcewell-mn.gov/cooperative-purchasing/040522-USF" TargetMode="External"/><Relationship Id="rId1579" Type="http://schemas.openxmlformats.org/officeDocument/2006/relationships/hyperlink" Target="https://sourcewell-mn.gov/cooperative-purchasing/042021-WNT" TargetMode="External"/><Relationship Id="rId283" Type="http://schemas.openxmlformats.org/officeDocument/2006/relationships/hyperlink" Target="https://sourcewell-mn.gov/cooperative-purchasing/042020-WWR" TargetMode="External"/><Relationship Id="rId490" Type="http://schemas.openxmlformats.org/officeDocument/2006/relationships/hyperlink" Target="https://sourcewell-mn.gov/solicitations/10688" TargetMode="External"/><Relationship Id="rId504" Type="http://schemas.openxmlformats.org/officeDocument/2006/relationships/hyperlink" Target="https://sourcewell-mn.gov/solicitations/10348" TargetMode="External"/><Relationship Id="rId711" Type="http://schemas.openxmlformats.org/officeDocument/2006/relationships/hyperlink" Target="https://sourcewell-mn.gov/cooperative-purchasing/020223-JCB" TargetMode="External"/><Relationship Id="rId949" Type="http://schemas.openxmlformats.org/officeDocument/2006/relationships/hyperlink" Target="https://sourcewell-mn.gov/cooperative-purchasing/111522-MUL" TargetMode="External"/><Relationship Id="rId1134" Type="http://schemas.openxmlformats.org/officeDocument/2006/relationships/hyperlink" Target="https://sourcewell-mn.gov/solicitations/10369" TargetMode="External"/><Relationship Id="rId1341" Type="http://schemas.openxmlformats.org/officeDocument/2006/relationships/hyperlink" Target="https://sourcewell-mn.gov/cooperative-purchasing/062222-AEB-4" TargetMode="External"/><Relationship Id="rId78" Type="http://schemas.openxmlformats.org/officeDocument/2006/relationships/hyperlink" Target="https://sourcewell-mn.gov/solicitations/10658" TargetMode="External"/><Relationship Id="rId143" Type="http://schemas.openxmlformats.org/officeDocument/2006/relationships/hyperlink" Target="https://sourcewell-mn.gov/cooperative-purchasing/120423-BLUSY" TargetMode="External"/><Relationship Id="rId350" Type="http://schemas.openxmlformats.org/officeDocument/2006/relationships/hyperlink" Target="https://sourcewell-mn.gov/solicitations/10765" TargetMode="External"/><Relationship Id="rId588" Type="http://schemas.openxmlformats.org/officeDocument/2006/relationships/hyperlink" Target="https://sourcewell-mn.gov/solicitations/10836" TargetMode="External"/><Relationship Id="rId795" Type="http://schemas.openxmlformats.org/officeDocument/2006/relationships/hyperlink" Target="https://sourcewell-mn.gov/cooperative-purchasing/122123-RVG-3" TargetMode="External"/><Relationship Id="rId809" Type="http://schemas.openxmlformats.org/officeDocument/2006/relationships/hyperlink" Target="https://sourcewell-mn.gov/cooperative-purchasing/121223-LFT" TargetMode="External"/><Relationship Id="rId1201" Type="http://schemas.openxmlformats.org/officeDocument/2006/relationships/hyperlink" Target="https://sourcewell-mn.gov/cooperative-purchasing/071223-RBB" TargetMode="External"/><Relationship Id="rId1439" Type="http://schemas.openxmlformats.org/officeDocument/2006/relationships/hyperlink" Target="https://sourcewell-mn.gov/cooperative-purchasing/012524-TRX" TargetMode="External"/><Relationship Id="rId9" Type="http://schemas.openxmlformats.org/officeDocument/2006/relationships/hyperlink" Target="https://sourcewell-mn.gov/cooperative-purchasing/062421-ABA" TargetMode="External"/><Relationship Id="rId210" Type="http://schemas.openxmlformats.org/officeDocument/2006/relationships/hyperlink" Target="https://sourcewell-mn.gov/solicitations/10765" TargetMode="External"/><Relationship Id="rId448" Type="http://schemas.openxmlformats.org/officeDocument/2006/relationships/hyperlink" Target="https://sourcewell-mn.gov/solicitations/10590" TargetMode="External"/><Relationship Id="rId655" Type="http://schemas.openxmlformats.org/officeDocument/2006/relationships/hyperlink" Target="https://sourcewell-mn.gov/cooperative-purchasing/051123-ICF" TargetMode="External"/><Relationship Id="rId862" Type="http://schemas.openxmlformats.org/officeDocument/2006/relationships/hyperlink" Target="https://sourcewell-mn.gov/solicitations/10462" TargetMode="External"/><Relationship Id="rId1078" Type="http://schemas.openxmlformats.org/officeDocument/2006/relationships/hyperlink" Target="https://sourcewell-mn.gov/solicitations/10007" TargetMode="External"/><Relationship Id="rId1285" Type="http://schemas.openxmlformats.org/officeDocument/2006/relationships/hyperlink" Target="https://sourcewell-mn.gov/cooperative-purchasing/062222-DDY-3" TargetMode="External"/><Relationship Id="rId1492" Type="http://schemas.openxmlformats.org/officeDocument/2006/relationships/hyperlink" Target="https://sourcewell-mn.gov/solicitations/10453" TargetMode="External"/><Relationship Id="rId1506" Type="http://schemas.openxmlformats.org/officeDocument/2006/relationships/hyperlink" Target="https://sourcewell-mn.gov/solicitations/10870" TargetMode="External"/><Relationship Id="rId294" Type="http://schemas.openxmlformats.org/officeDocument/2006/relationships/hyperlink" Target="https://sourcewell-mn.gov/solicitations/10916" TargetMode="External"/><Relationship Id="rId308" Type="http://schemas.openxmlformats.org/officeDocument/2006/relationships/hyperlink" Target="https://sourcewell-mn.gov/solicitations/10344" TargetMode="External"/><Relationship Id="rId515" Type="http://schemas.openxmlformats.org/officeDocument/2006/relationships/hyperlink" Target="https://sourcewell-mn.gov/cooperative-purchasing/031121-GNR" TargetMode="External"/><Relationship Id="rId722" Type="http://schemas.openxmlformats.org/officeDocument/2006/relationships/hyperlink" Target="https://sourcewell-mn.gov/solicitations/10629" TargetMode="External"/><Relationship Id="rId1145" Type="http://schemas.openxmlformats.org/officeDocument/2006/relationships/hyperlink" Target="https://sourcewell-mn.gov/cooperative-purchasing/042021-RDO" TargetMode="External"/><Relationship Id="rId1352" Type="http://schemas.openxmlformats.org/officeDocument/2006/relationships/hyperlink" Target="https://sourcewell-mn.gov/solicitations/10511" TargetMode="External"/><Relationship Id="rId89" Type="http://schemas.openxmlformats.org/officeDocument/2006/relationships/hyperlink" Target="https://sourcewell-mn.gov/cooperative-purchasing/060122-ATE" TargetMode="External"/><Relationship Id="rId154" Type="http://schemas.openxmlformats.org/officeDocument/2006/relationships/hyperlink" Target="https://sourcewell-mn.gov/solicitations/10358" TargetMode="External"/><Relationship Id="rId361" Type="http://schemas.openxmlformats.org/officeDocument/2006/relationships/hyperlink" Target="https://sourcewell-mn.gov/cooperative-purchasing/092920-DVR" TargetMode="External"/><Relationship Id="rId599" Type="http://schemas.openxmlformats.org/officeDocument/2006/relationships/hyperlink" Target="https://sourcewell-mn.gov/cooperative-purchasing/031622-HLC" TargetMode="External"/><Relationship Id="rId1005" Type="http://schemas.openxmlformats.org/officeDocument/2006/relationships/hyperlink" Target="https://sourcewell-mn.gov/cooperative-purchasing/031224-NBL" TargetMode="External"/><Relationship Id="rId1212" Type="http://schemas.openxmlformats.org/officeDocument/2006/relationships/hyperlink" Target="https://sourcewell-mn.gov/solicitations/10870" TargetMode="External"/><Relationship Id="rId459" Type="http://schemas.openxmlformats.org/officeDocument/2006/relationships/hyperlink" Target="https://sourcewell-mn.gov/cooperative-purchasing/113021-RVG-2" TargetMode="External"/><Relationship Id="rId666" Type="http://schemas.openxmlformats.org/officeDocument/2006/relationships/hyperlink" Target="https://sourcewell-mn.gov/solicitations/10668" TargetMode="External"/><Relationship Id="rId873" Type="http://schemas.openxmlformats.org/officeDocument/2006/relationships/hyperlink" Target="https://sourcewell-mn.gov/cooperative-purchasing/041823-MML" TargetMode="External"/><Relationship Id="rId1089" Type="http://schemas.openxmlformats.org/officeDocument/2006/relationships/hyperlink" Target="https://sourcewell-mn.gov/cooperative-purchasing/070121-JUC" TargetMode="External"/><Relationship Id="rId1296" Type="http://schemas.openxmlformats.org/officeDocument/2006/relationships/hyperlink" Target="https://sourcewell-mn.gov/solicitations/10307" TargetMode="External"/><Relationship Id="rId1517" Type="http://schemas.openxmlformats.org/officeDocument/2006/relationships/hyperlink" Target="https://sourcewell-mn.gov/cooperative-purchasing/030923-VRM" TargetMode="External"/><Relationship Id="rId16" Type="http://schemas.openxmlformats.org/officeDocument/2006/relationships/hyperlink" Target="https://sourcewell-mn.gov/solicitations/10962" TargetMode="External"/><Relationship Id="rId221" Type="http://schemas.openxmlformats.org/officeDocument/2006/relationships/hyperlink" Target="https://sourcewell-mn.gov/cooperative-purchasing/121923-CDW" TargetMode="External"/><Relationship Id="rId319" Type="http://schemas.openxmlformats.org/officeDocument/2006/relationships/hyperlink" Target="https://sourcewell-mn.gov/cooperative-purchasing/010424-DAN" TargetMode="External"/><Relationship Id="rId526" Type="http://schemas.openxmlformats.org/officeDocument/2006/relationships/hyperlink" Target="https://sourcewell-mn.gov/solicitations/10502" TargetMode="External"/><Relationship Id="rId1156" Type="http://schemas.openxmlformats.org/officeDocument/2006/relationships/hyperlink" Target="https://sourcewell-mn.gov/solicitations/10592" TargetMode="External"/><Relationship Id="rId1363" Type="http://schemas.openxmlformats.org/officeDocument/2006/relationships/hyperlink" Target="https://sourcewell-mn.gov/cooperative-purchasing/061323-TFU" TargetMode="External"/><Relationship Id="rId733" Type="http://schemas.openxmlformats.org/officeDocument/2006/relationships/hyperlink" Target="https://sourcewell-mn.gov/cooperative-purchasing/071321-JDG" TargetMode="External"/><Relationship Id="rId940" Type="http://schemas.openxmlformats.org/officeDocument/2006/relationships/hyperlink" Target="https://sourcewell-mn.gov/solicitations/10590" TargetMode="External"/><Relationship Id="rId1016" Type="http://schemas.openxmlformats.org/officeDocument/2006/relationships/hyperlink" Target="https://sourcewell-mn.gov/solicitations/10919" TargetMode="External"/><Relationship Id="rId1570" Type="http://schemas.openxmlformats.org/officeDocument/2006/relationships/hyperlink" Target="https://sourcewell-mn.gov/solicitations/10590" TargetMode="External"/><Relationship Id="rId165" Type="http://schemas.openxmlformats.org/officeDocument/2006/relationships/hyperlink" Target="https://sourcewell-mn.gov/cooperative-purchasing/031121-TTC-1" TargetMode="External"/><Relationship Id="rId372" Type="http://schemas.openxmlformats.org/officeDocument/2006/relationships/hyperlink" Target="https://sourcewell-mn.gov/solicitations/10909" TargetMode="External"/><Relationship Id="rId677" Type="http://schemas.openxmlformats.org/officeDocument/2006/relationships/hyperlink" Target="https://sourcewell-mn.gov/cooperative-purchasing/061324-IGT" TargetMode="External"/><Relationship Id="rId800" Type="http://schemas.openxmlformats.org/officeDocument/2006/relationships/hyperlink" Target="https://sourcewell-mn.gov/solicitations/10480" TargetMode="External"/><Relationship Id="rId1223" Type="http://schemas.openxmlformats.org/officeDocument/2006/relationships/hyperlink" Target="https://sourcewell-mn.gov/cooperative-purchasing/050224-SCH" TargetMode="External"/><Relationship Id="rId1430" Type="http://schemas.openxmlformats.org/officeDocument/2006/relationships/hyperlink" Target="https://sourcewell-mn.gov/solicitations/10551" TargetMode="External"/><Relationship Id="rId1528" Type="http://schemas.openxmlformats.org/officeDocument/2006/relationships/hyperlink" Target="https://sourcewell-mn.gov/solicitations/10840" TargetMode="External"/><Relationship Id="rId232" Type="http://schemas.openxmlformats.org/officeDocument/2006/relationships/hyperlink" Target="https://sourcewell-mn.gov/solicitations/10411" TargetMode="External"/><Relationship Id="rId884" Type="http://schemas.openxmlformats.org/officeDocument/2006/relationships/hyperlink" Target="https://sourcewell-mn.gov/solicitations/10671" TargetMode="External"/><Relationship Id="rId27" Type="http://schemas.openxmlformats.org/officeDocument/2006/relationships/hyperlink" Target="https://sourcewell-mn.gov/cooperative-purchasing/011223-ADX" TargetMode="External"/><Relationship Id="rId537" Type="http://schemas.openxmlformats.org/officeDocument/2006/relationships/hyperlink" Target="https://sourcewell-mn.gov/cooperative-purchasing/040924-ALT" TargetMode="External"/><Relationship Id="rId744" Type="http://schemas.openxmlformats.org/officeDocument/2006/relationships/hyperlink" Target="https://sourcewell-mn.gov/solicitations/10307" TargetMode="External"/><Relationship Id="rId951" Type="http://schemas.openxmlformats.org/officeDocument/2006/relationships/hyperlink" Target="https://sourcewell-mn.gov/cooperative-purchasing/020923-MTQ" TargetMode="External"/><Relationship Id="rId1167" Type="http://schemas.openxmlformats.org/officeDocument/2006/relationships/hyperlink" Target="https://sourcewell-mn.gov/cooperative-purchasing/030321-RCH" TargetMode="External"/><Relationship Id="rId1374" Type="http://schemas.openxmlformats.org/officeDocument/2006/relationships/hyperlink" Target="https://sourcewell-mn.gov/solicitations/10897" TargetMode="External"/><Relationship Id="rId1581" Type="http://schemas.openxmlformats.org/officeDocument/2006/relationships/hyperlink" Target="https://sourcewell-mn.gov/cooperative-purchasing/091024-WWI" TargetMode="External"/><Relationship Id="rId80" Type="http://schemas.openxmlformats.org/officeDocument/2006/relationships/hyperlink" Target="https://sourcewell-mn.gov/solicitations/10334" TargetMode="External"/><Relationship Id="rId176" Type="http://schemas.openxmlformats.org/officeDocument/2006/relationships/hyperlink" Target="https://sourcewell-mn.gov/solicitations/10468" TargetMode="External"/><Relationship Id="rId383" Type="http://schemas.openxmlformats.org/officeDocument/2006/relationships/hyperlink" Target="https://sourcewell-mn.gov/cooperative-purchasing/030923-EDG" TargetMode="External"/><Relationship Id="rId590" Type="http://schemas.openxmlformats.org/officeDocument/2006/relationships/hyperlink" Target="https://sourcewell-mn.gov/solicitations/10668" TargetMode="External"/><Relationship Id="rId604" Type="http://schemas.openxmlformats.org/officeDocument/2006/relationships/hyperlink" Target="https://sourcewell-mn.gov/solicitations/10657" TargetMode="External"/><Relationship Id="rId811" Type="http://schemas.openxmlformats.org/officeDocument/2006/relationships/hyperlink" Target="https://sourcewell-mn.gov/cooperative-purchasing/051623-LNG" TargetMode="External"/><Relationship Id="rId1027" Type="http://schemas.openxmlformats.org/officeDocument/2006/relationships/hyperlink" Target="https://sourcewell-mn.gov/cooperative-purchasing/012722-OMA" TargetMode="External"/><Relationship Id="rId1234" Type="http://schemas.openxmlformats.org/officeDocument/2006/relationships/hyperlink" Target="https://sourcewell-mn.gov/solicitations/10391" TargetMode="External"/><Relationship Id="rId1441" Type="http://schemas.openxmlformats.org/officeDocument/2006/relationships/hyperlink" Target="https://sourcewell-mn.gov/cooperative-purchasing/120822-TRM" TargetMode="External"/><Relationship Id="rId243" Type="http://schemas.openxmlformats.org/officeDocument/2006/relationships/hyperlink" Target="https://sourcewell-mn.gov/cooperative-purchasing/091024-CCR" TargetMode="External"/><Relationship Id="rId450" Type="http://schemas.openxmlformats.org/officeDocument/2006/relationships/hyperlink" Target="https://sourcewell-mn.gov/solicitations/10440" TargetMode="External"/><Relationship Id="rId688" Type="http://schemas.openxmlformats.org/officeDocument/2006/relationships/hyperlink" Target="https://sourcewell-mn.gov/solicitations/10574" TargetMode="External"/><Relationship Id="rId895" Type="http://schemas.openxmlformats.org/officeDocument/2006/relationships/hyperlink" Target="https://sourcewell-mn.gov/cooperative-purchasing/102821-MND" TargetMode="External"/><Relationship Id="rId909" Type="http://schemas.openxmlformats.org/officeDocument/2006/relationships/hyperlink" Target="https://sourcewell-mn.gov/cooperative-purchasing/120423-MODII" TargetMode="External"/><Relationship Id="rId1080" Type="http://schemas.openxmlformats.org/officeDocument/2006/relationships/hyperlink" Target="https://sourcewell-mn.gov/solicitations/10462" TargetMode="External"/><Relationship Id="rId1301" Type="http://schemas.openxmlformats.org/officeDocument/2006/relationships/hyperlink" Target="https://sourcewell-mn.gov/cooperative-purchasing/112420-SRI" TargetMode="External"/><Relationship Id="rId1539" Type="http://schemas.openxmlformats.org/officeDocument/2006/relationships/hyperlink" Target="https://sourcewell-mn.gov/cooperative-purchasing/062222-VHL" TargetMode="External"/><Relationship Id="rId38" Type="http://schemas.openxmlformats.org/officeDocument/2006/relationships/hyperlink" Target="https://sourcewell-mn.gov/solicitations/10391" TargetMode="External"/><Relationship Id="rId103" Type="http://schemas.openxmlformats.org/officeDocument/2006/relationships/hyperlink" Target="https://sourcewell-mn.gov/cooperative-purchasing/053024-ATY" TargetMode="External"/><Relationship Id="rId310" Type="http://schemas.openxmlformats.org/officeDocument/2006/relationships/hyperlink" Target="https://sourcewell-mn.gov/solicitations/10462" TargetMode="External"/><Relationship Id="rId548" Type="http://schemas.openxmlformats.org/officeDocument/2006/relationships/hyperlink" Target="https://sourcewell-mn.gov/solicitations/10352" TargetMode="External"/><Relationship Id="rId755" Type="http://schemas.openxmlformats.org/officeDocument/2006/relationships/hyperlink" Target="https://sourcewell-mn.gov/cooperative-purchasing/090320-KON" TargetMode="External"/><Relationship Id="rId962" Type="http://schemas.openxmlformats.org/officeDocument/2006/relationships/hyperlink" Target="https://sourcewell-mn.gov/solicitations/10851" TargetMode="External"/><Relationship Id="rId1178" Type="http://schemas.openxmlformats.org/officeDocument/2006/relationships/hyperlink" Target="https://sourcewell-mn.gov/solicitations/10832" TargetMode="External"/><Relationship Id="rId1385" Type="http://schemas.openxmlformats.org/officeDocument/2006/relationships/hyperlink" Target="https://sourcewell-mn.gov/cooperative-purchasing/020124-TEM" TargetMode="External"/><Relationship Id="rId1592" Type="http://schemas.openxmlformats.org/officeDocument/2006/relationships/hyperlink" Target="https://sourcewell-mn.gov/solicitations/10581" TargetMode="External"/><Relationship Id="rId1606" Type="http://schemas.openxmlformats.org/officeDocument/2006/relationships/hyperlink" Target="https://sourcewell-mn.gov/solicitations/10358" TargetMode="External"/><Relationship Id="rId91" Type="http://schemas.openxmlformats.org/officeDocument/2006/relationships/hyperlink" Target="https://sourcewell-mn.gov/cooperative-purchasing/031622-AST" TargetMode="External"/><Relationship Id="rId187" Type="http://schemas.openxmlformats.org/officeDocument/2006/relationships/hyperlink" Target="https://sourcewell-mn.gov/cooperative-purchasing/020221-CAW" TargetMode="External"/><Relationship Id="rId394" Type="http://schemas.openxmlformats.org/officeDocument/2006/relationships/hyperlink" Target="https://sourcewell-mn.gov/solicitations/10870" TargetMode="External"/><Relationship Id="rId408" Type="http://schemas.openxmlformats.org/officeDocument/2006/relationships/hyperlink" Target="https://sourcewell-mn.gov/solicitations/10943" TargetMode="External"/><Relationship Id="rId615" Type="http://schemas.openxmlformats.org/officeDocument/2006/relationships/hyperlink" Target="https://sourcewell-mn.gov/cooperative-purchasing/012722-HNG" TargetMode="External"/><Relationship Id="rId822" Type="http://schemas.openxmlformats.org/officeDocument/2006/relationships/hyperlink" Target="https://sourcewell-mn.gov/solicitations/10836" TargetMode="External"/><Relationship Id="rId1038" Type="http://schemas.openxmlformats.org/officeDocument/2006/relationships/hyperlink" Target="https://sourcewell-mn.gov/solicitations/10347" TargetMode="External"/><Relationship Id="rId1245" Type="http://schemas.openxmlformats.org/officeDocument/2006/relationships/hyperlink" Target="https://sourcewell-mn.gov/cooperative-purchasing/101221-SCA" TargetMode="External"/><Relationship Id="rId1452" Type="http://schemas.openxmlformats.org/officeDocument/2006/relationships/hyperlink" Target="https://sourcewell-mn.gov/solicitations/10505" TargetMode="External"/><Relationship Id="rId254" Type="http://schemas.openxmlformats.org/officeDocument/2006/relationships/hyperlink" Target="https://sourcewell-mn.gov/solicitations/10671" TargetMode="External"/><Relationship Id="rId699" Type="http://schemas.openxmlformats.org/officeDocument/2006/relationships/hyperlink" Target="https://sourcewell-mn.gov/cooperative-purchasing/062222-JAL" TargetMode="External"/><Relationship Id="rId1091" Type="http://schemas.openxmlformats.org/officeDocument/2006/relationships/hyperlink" Target="https://sourcewell-mn.gov/cooperative-purchasing/091024-PSI" TargetMode="External"/><Relationship Id="rId1105" Type="http://schemas.openxmlformats.org/officeDocument/2006/relationships/hyperlink" Target="https://sourcewell-mn.gov/cooperative-purchasing/090320-POW" TargetMode="External"/><Relationship Id="rId1312" Type="http://schemas.openxmlformats.org/officeDocument/2006/relationships/hyperlink" Target="https://sourcewell-mn.gov/solicitations/10745" TargetMode="External"/><Relationship Id="rId49" Type="http://schemas.openxmlformats.org/officeDocument/2006/relationships/hyperlink" Target="https://sourcewell-mn.gov/cooperative-purchasing/120320-ALL" TargetMode="External"/><Relationship Id="rId114" Type="http://schemas.openxmlformats.org/officeDocument/2006/relationships/hyperlink" Target="https://sourcewell-mn.gov/solicitations/10615" TargetMode="External"/><Relationship Id="rId461" Type="http://schemas.openxmlformats.org/officeDocument/2006/relationships/hyperlink" Target="https://sourcewell-mn.gov/cooperative-purchasing/031622-FTU" TargetMode="External"/><Relationship Id="rId559" Type="http://schemas.openxmlformats.org/officeDocument/2006/relationships/hyperlink" Target="https://sourcewell-mn.gov/cooperative-purchasing/101221-GRD" TargetMode="External"/><Relationship Id="rId766" Type="http://schemas.openxmlformats.org/officeDocument/2006/relationships/hyperlink" Target="https://sourcewell-mn.gov/solicitations/10344" TargetMode="External"/><Relationship Id="rId1189" Type="http://schemas.openxmlformats.org/officeDocument/2006/relationships/hyperlink" Target="https://sourcewell-mn.gov/cooperative-purchasing/030923-RTO" TargetMode="External"/><Relationship Id="rId1396" Type="http://schemas.openxmlformats.org/officeDocument/2006/relationships/hyperlink" Target="https://sourcewell-mn.gov/solicitations/10643" TargetMode="External"/><Relationship Id="rId1617" Type="http://schemas.openxmlformats.org/officeDocument/2006/relationships/hyperlink" Target="https://sourcewell-mn.gov/cooperative-purchasing/120320-FZC" TargetMode="External"/><Relationship Id="rId198" Type="http://schemas.openxmlformats.org/officeDocument/2006/relationships/hyperlink" Target="https://sourcewell-mn.gov/solicitations/10639" TargetMode="External"/><Relationship Id="rId321" Type="http://schemas.openxmlformats.org/officeDocument/2006/relationships/hyperlink" Target="https://sourcewell-mn.gov/cooperative-purchasing/011824-DAN" TargetMode="External"/><Relationship Id="rId419" Type="http://schemas.openxmlformats.org/officeDocument/2006/relationships/hyperlink" Target="https://sourcewell-mn.gov/cooperative-purchasing/020421-EYG" TargetMode="External"/><Relationship Id="rId626" Type="http://schemas.openxmlformats.org/officeDocument/2006/relationships/hyperlink" Target="https://sourcewell-mn.gov/solicitations/10497" TargetMode="External"/><Relationship Id="rId973" Type="http://schemas.openxmlformats.org/officeDocument/2006/relationships/hyperlink" Target="https://sourcewell-mn.gov/cooperative-purchasing/032824-NAF" TargetMode="External"/><Relationship Id="rId1049" Type="http://schemas.openxmlformats.org/officeDocument/2006/relationships/hyperlink" Target="https://sourcewell-mn.gov/cooperative-purchasing/090122-PNA" TargetMode="External"/><Relationship Id="rId1256" Type="http://schemas.openxmlformats.org/officeDocument/2006/relationships/hyperlink" Target="https://sourcewell-mn.gov/solicitations/10741" TargetMode="External"/><Relationship Id="rId833" Type="http://schemas.openxmlformats.org/officeDocument/2006/relationships/hyperlink" Target="https://sourcewell-mn.gov/cooperative-purchasing/070821-LGX" TargetMode="External"/><Relationship Id="rId1116" Type="http://schemas.openxmlformats.org/officeDocument/2006/relationships/hyperlink" Target="https://sourcewell-mn.gov/solicitations/10648" TargetMode="External"/><Relationship Id="rId1463" Type="http://schemas.openxmlformats.org/officeDocument/2006/relationships/hyperlink" Target="https://sourcewell-mn.gov/cooperative-purchasing/120423-UMOJO" TargetMode="External"/><Relationship Id="rId265" Type="http://schemas.openxmlformats.org/officeDocument/2006/relationships/hyperlink" Target="https://sourcewell-mn.gov/cooperative-purchasing/071321-CAI" TargetMode="External"/><Relationship Id="rId472" Type="http://schemas.openxmlformats.org/officeDocument/2006/relationships/hyperlink" Target="https://sourcewell-mn.gov/solicitations/10836" TargetMode="External"/><Relationship Id="rId900" Type="http://schemas.openxmlformats.org/officeDocument/2006/relationships/hyperlink" Target="https://sourcewell-mn.gov/solicitations/10615" TargetMode="External"/><Relationship Id="rId1323" Type="http://schemas.openxmlformats.org/officeDocument/2006/relationships/hyperlink" Target="https://sourcewell-mn.gov/cooperative-purchasing/050924-STN" TargetMode="External"/><Relationship Id="rId1530" Type="http://schemas.openxmlformats.org/officeDocument/2006/relationships/hyperlink" Target="https://sourcewell-mn.gov/solicitations/10652" TargetMode="External"/><Relationship Id="rId125" Type="http://schemas.openxmlformats.org/officeDocument/2006/relationships/hyperlink" Target="https://sourcewell-mn.gov/cooperative-purchasing/120320-ATH-1" TargetMode="External"/><Relationship Id="rId332" Type="http://schemas.openxmlformats.org/officeDocument/2006/relationships/hyperlink" Target="https://sourcewell-mn.gov/solicitations/10793" TargetMode="External"/><Relationship Id="rId777" Type="http://schemas.openxmlformats.org/officeDocument/2006/relationships/hyperlink" Target="https://sourcewell-mn.gov/cooperative-purchasing/042021-L3H" TargetMode="External"/><Relationship Id="rId984" Type="http://schemas.openxmlformats.org/officeDocument/2006/relationships/hyperlink" Target="https://sourcewell-mn.gov/solicitations/10648" TargetMode="External"/><Relationship Id="rId637" Type="http://schemas.openxmlformats.org/officeDocument/2006/relationships/hyperlink" Target="https://sourcewell-mn.gov/cooperative-purchasing/031121-HSQ" TargetMode="External"/><Relationship Id="rId844" Type="http://schemas.openxmlformats.org/officeDocument/2006/relationships/hyperlink" Target="https://sourcewell-mn.gov/solicitations/10595" TargetMode="External"/><Relationship Id="rId1267" Type="http://schemas.openxmlformats.org/officeDocument/2006/relationships/hyperlink" Target="https://sourcewell-mn.gov/cooperative-purchasing/062421-SIE" TargetMode="External"/><Relationship Id="rId1474" Type="http://schemas.openxmlformats.org/officeDocument/2006/relationships/hyperlink" Target="https://sourcewell-mn.gov/solicitations/10431" TargetMode="External"/><Relationship Id="rId276" Type="http://schemas.openxmlformats.org/officeDocument/2006/relationships/hyperlink" Target="https://sourcewell-mn.gov/solicitations/10554" TargetMode="External"/><Relationship Id="rId483" Type="http://schemas.openxmlformats.org/officeDocument/2006/relationships/hyperlink" Target="https://sourcewell-mn.gov/cooperative-purchasing/042221-FLO" TargetMode="External"/><Relationship Id="rId690" Type="http://schemas.openxmlformats.org/officeDocument/2006/relationships/hyperlink" Target="https://sourcewell-mn.gov/solicitations/10852" TargetMode="External"/><Relationship Id="rId704" Type="http://schemas.openxmlformats.org/officeDocument/2006/relationships/hyperlink" Target="https://sourcewell-mn.gov/solicitations/10882" TargetMode="External"/><Relationship Id="rId911" Type="http://schemas.openxmlformats.org/officeDocument/2006/relationships/hyperlink" Target="https://sourcewell-mn.gov/cooperative-purchasing/061323-MCD" TargetMode="External"/><Relationship Id="rId1127" Type="http://schemas.openxmlformats.org/officeDocument/2006/relationships/hyperlink" Target="https://sourcewell-mn.gov/cooperative-purchasing/060624-PSD" TargetMode="External"/><Relationship Id="rId1334" Type="http://schemas.openxmlformats.org/officeDocument/2006/relationships/hyperlink" Target="https://sourcewell-mn.gov/solicitations/10332" TargetMode="External"/><Relationship Id="rId1541" Type="http://schemas.openxmlformats.org/officeDocument/2006/relationships/hyperlink" Target="https://sourcewell-mn.gov/cooperative-purchasing/011223-VTS" TargetMode="External"/><Relationship Id="rId40" Type="http://schemas.openxmlformats.org/officeDocument/2006/relationships/hyperlink" Target="https://sourcewell-mn.gov/solicitations/10391" TargetMode="External"/><Relationship Id="rId136" Type="http://schemas.openxmlformats.org/officeDocument/2006/relationships/hyperlink" Target="https://sourcewell-mn.gov/solicitations/10840" TargetMode="External"/><Relationship Id="rId343" Type="http://schemas.openxmlformats.org/officeDocument/2006/relationships/hyperlink" Target="https://sourcewell-mn.gov/cooperative-purchasing/122123-DEM" TargetMode="External"/><Relationship Id="rId550" Type="http://schemas.openxmlformats.org/officeDocument/2006/relationships/hyperlink" Target="https://sourcewell-mn.gov/solicitations/10150" TargetMode="External"/><Relationship Id="rId788" Type="http://schemas.openxmlformats.org/officeDocument/2006/relationships/hyperlink" Target="https://sourcewell-mn.gov/solicitations/10852" TargetMode="External"/><Relationship Id="rId995" Type="http://schemas.openxmlformats.org/officeDocument/2006/relationships/hyperlink" Target="https://sourcewell-mn.gov/cooperative-purchasing/120122-NEW" TargetMode="External"/><Relationship Id="rId1180" Type="http://schemas.openxmlformats.org/officeDocument/2006/relationships/hyperlink" Target="https://sourcewell-mn.gov/solicitations/10502" TargetMode="External"/><Relationship Id="rId1401" Type="http://schemas.openxmlformats.org/officeDocument/2006/relationships/hyperlink" Target="https://sourcewell-mn.gov/cooperative-purchasing/122220-JCS" TargetMode="External"/><Relationship Id="rId203" Type="http://schemas.openxmlformats.org/officeDocument/2006/relationships/hyperlink" Target="https://sourcewell-mn.gov/cooperative-purchasing/120320-ATH-2" TargetMode="External"/><Relationship Id="rId648" Type="http://schemas.openxmlformats.org/officeDocument/2006/relationships/hyperlink" Target="https://sourcewell-mn.gov/solicitations/10916" TargetMode="External"/><Relationship Id="rId855" Type="http://schemas.openxmlformats.org/officeDocument/2006/relationships/hyperlink" Target="https://sourcewell-mn.gov/cooperative-purchasing/121522-MNF" TargetMode="External"/><Relationship Id="rId1040" Type="http://schemas.openxmlformats.org/officeDocument/2006/relationships/hyperlink" Target="https://sourcewell-mn.gov/solicitations/10462" TargetMode="External"/><Relationship Id="rId1278" Type="http://schemas.openxmlformats.org/officeDocument/2006/relationships/hyperlink" Target="https://sourcewell-mn.gov/solicitations/10346" TargetMode="External"/><Relationship Id="rId1485" Type="http://schemas.openxmlformats.org/officeDocument/2006/relationships/hyperlink" Target="https://sourcewell-mn.gov/cooperative-purchasing/031924-USC" TargetMode="External"/><Relationship Id="rId287" Type="http://schemas.openxmlformats.org/officeDocument/2006/relationships/hyperlink" Target="https://sourcewell-mn.gov/cooperative-purchasing/091423-COR" TargetMode="External"/><Relationship Id="rId410" Type="http://schemas.openxmlformats.org/officeDocument/2006/relationships/hyperlink" Target="https://sourcewell-mn.gov/solicitations/10497" TargetMode="External"/><Relationship Id="rId494" Type="http://schemas.openxmlformats.org/officeDocument/2006/relationships/hyperlink" Target="https://sourcewell-mn.gov/solicitations/10505" TargetMode="External"/><Relationship Id="rId508" Type="http://schemas.openxmlformats.org/officeDocument/2006/relationships/hyperlink" Target="https://sourcewell-mn.gov/solicitations/10453" TargetMode="External"/><Relationship Id="rId715" Type="http://schemas.openxmlformats.org/officeDocument/2006/relationships/hyperlink" Target="https://sourcewell-mn.gov/cooperative-purchasing/011822-JHB" TargetMode="External"/><Relationship Id="rId922" Type="http://schemas.openxmlformats.org/officeDocument/2006/relationships/hyperlink" Target="https://sourcewell-mn.gov/solicitations/10359" TargetMode="External"/><Relationship Id="rId1138" Type="http://schemas.openxmlformats.org/officeDocument/2006/relationships/hyperlink" Target="https://sourcewell-mn.gov/solicitations/10377" TargetMode="External"/><Relationship Id="rId1345" Type="http://schemas.openxmlformats.org/officeDocument/2006/relationships/hyperlink" Target="https://sourcewell-mn.gov/cooperative-purchasing/012722-SWD" TargetMode="External"/><Relationship Id="rId1552" Type="http://schemas.openxmlformats.org/officeDocument/2006/relationships/hyperlink" Target="https://sourcewell-mn.gov/solicitations/10367" TargetMode="External"/><Relationship Id="rId147" Type="http://schemas.openxmlformats.org/officeDocument/2006/relationships/hyperlink" Target="https://sourcewell-mn.gov/cooperative-purchasing/012524-ABN" TargetMode="External"/><Relationship Id="rId354" Type="http://schemas.openxmlformats.org/officeDocument/2006/relationships/hyperlink" Target="https://sourcewell-mn.gov/solicitations/10827" TargetMode="External"/><Relationship Id="rId799" Type="http://schemas.openxmlformats.org/officeDocument/2006/relationships/hyperlink" Target="https://sourcewell-mn.gov/cooperative-purchasing/011822-LXP" TargetMode="External"/><Relationship Id="rId1191" Type="http://schemas.openxmlformats.org/officeDocument/2006/relationships/hyperlink" Target="https://sourcewell-mn.gov/cooperative-purchasing/032824-RDT" TargetMode="External"/><Relationship Id="rId1205" Type="http://schemas.openxmlformats.org/officeDocument/2006/relationships/hyperlink" Target="https://sourcewell-mn.gov/cooperative-purchasing/032824-RTG" TargetMode="External"/><Relationship Id="rId51" Type="http://schemas.openxmlformats.org/officeDocument/2006/relationships/hyperlink" Target="https://sourcewell-mn.gov/cooperative-purchasing/020421-ALP" TargetMode="External"/><Relationship Id="rId561" Type="http://schemas.openxmlformats.org/officeDocument/2006/relationships/hyperlink" Target="https://sourcewell-mn.gov/cooperative-purchasing/011723-GRD" TargetMode="External"/><Relationship Id="rId659" Type="http://schemas.openxmlformats.org/officeDocument/2006/relationships/hyperlink" Target="https://sourcewell-mn.gov/cooperative-purchasing/122220-CCI" TargetMode="External"/><Relationship Id="rId866" Type="http://schemas.openxmlformats.org/officeDocument/2006/relationships/hyperlink" Target="https://sourcewell-mn.gov/solicitations/10440" TargetMode="External"/><Relationship Id="rId1289" Type="http://schemas.openxmlformats.org/officeDocument/2006/relationships/hyperlink" Target="https://sourcewell-mn.gov/cooperative-purchasing/010521-LTS-7" TargetMode="External"/><Relationship Id="rId1412" Type="http://schemas.openxmlformats.org/officeDocument/2006/relationships/hyperlink" Target="https://sourcewell-mn.gov/solicitations/10391" TargetMode="External"/><Relationship Id="rId1496" Type="http://schemas.openxmlformats.org/officeDocument/2006/relationships/hyperlink" Target="https://sourcewell-mn.gov/solicitations/10870" TargetMode="External"/><Relationship Id="rId214" Type="http://schemas.openxmlformats.org/officeDocument/2006/relationships/hyperlink" Target="https://sourcewell-mn.gov/solicitations/10592" TargetMode="External"/><Relationship Id="rId298" Type="http://schemas.openxmlformats.org/officeDocument/2006/relationships/hyperlink" Target="https://sourcewell-mn.gov/solicitations/10817" TargetMode="External"/><Relationship Id="rId421" Type="http://schemas.openxmlformats.org/officeDocument/2006/relationships/hyperlink" Target="https://sourcewell-mn.gov/cooperative-purchasing/092922-ETN" TargetMode="External"/><Relationship Id="rId519" Type="http://schemas.openxmlformats.org/officeDocument/2006/relationships/hyperlink" Target="https://sourcewell-mn.gov/cooperative-purchasing/020923-GNR" TargetMode="External"/><Relationship Id="rId1051" Type="http://schemas.openxmlformats.org/officeDocument/2006/relationships/hyperlink" Target="https://sourcewell-mn.gov/cooperative-purchasing/120423-PKUN" TargetMode="External"/><Relationship Id="rId1149" Type="http://schemas.openxmlformats.org/officeDocument/2006/relationships/hyperlink" Target="https://sourcewell-mn.gov/cooperative-purchasing/120721-RVL" TargetMode="External"/><Relationship Id="rId1356" Type="http://schemas.openxmlformats.org/officeDocument/2006/relationships/hyperlink" Target="https://sourcewell-mn.gov/solicitations/10410" TargetMode="External"/><Relationship Id="rId158" Type="http://schemas.openxmlformats.org/officeDocument/2006/relationships/hyperlink" Target="https://sourcewell-mn.gov/solicitations/10643" TargetMode="External"/><Relationship Id="rId726" Type="http://schemas.openxmlformats.org/officeDocument/2006/relationships/hyperlink" Target="https://sourcewell-mn.gov/solicitations/10951" TargetMode="External"/><Relationship Id="rId933" Type="http://schemas.openxmlformats.org/officeDocument/2006/relationships/hyperlink" Target="https://sourcewell-mn.gov/cooperative-purchasing/101223-MOT" TargetMode="External"/><Relationship Id="rId1009" Type="http://schemas.openxmlformats.org/officeDocument/2006/relationships/hyperlink" Target="https://sourcewell-mn.gov/cooperative-purchasing/020624-NTT" TargetMode="External"/><Relationship Id="rId1563" Type="http://schemas.openxmlformats.org/officeDocument/2006/relationships/hyperlink" Target="https://sourcewell-mn.gov/cooperative-purchasing/042221-WVE" TargetMode="External"/><Relationship Id="rId62" Type="http://schemas.openxmlformats.org/officeDocument/2006/relationships/hyperlink" Target="https://sourcewell-mn.gov/solicitations/10334" TargetMode="External"/><Relationship Id="rId365" Type="http://schemas.openxmlformats.org/officeDocument/2006/relationships/hyperlink" Target="https://sourcewell-mn.gov/cooperative-purchasing/011824-DRA" TargetMode="External"/><Relationship Id="rId572" Type="http://schemas.openxmlformats.org/officeDocument/2006/relationships/hyperlink" Target="https://sourcewell-mn.gov/solicitations/10391" TargetMode="External"/><Relationship Id="rId1216" Type="http://schemas.openxmlformats.org/officeDocument/2006/relationships/hyperlink" Target="https://sourcewell-mn.gov/solicitations/10351" TargetMode="External"/><Relationship Id="rId1423" Type="http://schemas.openxmlformats.org/officeDocument/2006/relationships/hyperlink" Target="https://sourcewell-mn.gov/cooperative-purchasing/031121-TTC" TargetMode="External"/><Relationship Id="rId225" Type="http://schemas.openxmlformats.org/officeDocument/2006/relationships/hyperlink" Target="https://sourcewell-mn.gov/cooperative-purchasing/060122-CMT" TargetMode="External"/><Relationship Id="rId432" Type="http://schemas.openxmlformats.org/officeDocument/2006/relationships/hyperlink" Target="https://sourcewell-mn.gov/solicitations/10832" TargetMode="External"/><Relationship Id="rId877" Type="http://schemas.openxmlformats.org/officeDocument/2006/relationships/hyperlink" Target="https://sourcewell-mn.gov/cooperative-purchasing/111623-MEDE" TargetMode="External"/><Relationship Id="rId1062" Type="http://schemas.openxmlformats.org/officeDocument/2006/relationships/hyperlink" Target="https://sourcewell-mn.gov/solicitations/10757" TargetMode="External"/><Relationship Id="rId737" Type="http://schemas.openxmlformats.org/officeDocument/2006/relationships/hyperlink" Target="https://sourcewell-mn.gov/cooperative-purchasing/110923-KRS" TargetMode="External"/><Relationship Id="rId944" Type="http://schemas.openxmlformats.org/officeDocument/2006/relationships/hyperlink" Target="https://sourcewell-mn.gov/solicitations/10358" TargetMode="External"/><Relationship Id="rId1367" Type="http://schemas.openxmlformats.org/officeDocument/2006/relationships/hyperlink" Target="https://sourcewell-mn.gov/cooperative-purchasing/020624-SYN" TargetMode="External"/><Relationship Id="rId1574" Type="http://schemas.openxmlformats.org/officeDocument/2006/relationships/hyperlink" Target="https://sourcewell-mn.gov/solicitations/10551" TargetMode="External"/><Relationship Id="rId73" Type="http://schemas.openxmlformats.org/officeDocument/2006/relationships/hyperlink" Target="https://sourcewell-mn.gov/cooperative-purchasing/120721-ARS" TargetMode="External"/><Relationship Id="rId169" Type="http://schemas.openxmlformats.org/officeDocument/2006/relationships/hyperlink" Target="https://sourcewell-mn.gov/cooperative-purchasing/120822-BXX" TargetMode="External"/><Relationship Id="rId376" Type="http://schemas.openxmlformats.org/officeDocument/2006/relationships/hyperlink" Target="https://sourcewell-mn.gov/solicitations/10011" TargetMode="External"/><Relationship Id="rId583" Type="http://schemas.openxmlformats.org/officeDocument/2006/relationships/hyperlink" Target="https://sourcewell-mn.gov/cooperative-purchasing/040121-H2I" TargetMode="External"/><Relationship Id="rId790" Type="http://schemas.openxmlformats.org/officeDocument/2006/relationships/hyperlink" Target="https://sourcewell-mn.gov/solicitations/10391" TargetMode="External"/><Relationship Id="rId804" Type="http://schemas.openxmlformats.org/officeDocument/2006/relationships/hyperlink" Target="https://sourcewell-mn.gov/solicitations/10909" TargetMode="External"/><Relationship Id="rId1227" Type="http://schemas.openxmlformats.org/officeDocument/2006/relationships/hyperlink" Target="https://sourcewell-mn.gov/cooperative-purchasing/041823-SHC" TargetMode="External"/><Relationship Id="rId1434" Type="http://schemas.openxmlformats.org/officeDocument/2006/relationships/hyperlink" Target="https://sourcewell-mn.gov/solicitations/10827" TargetMode="External"/><Relationship Id="rId4" Type="http://schemas.openxmlformats.org/officeDocument/2006/relationships/hyperlink" Target="https://sourcewell-mn.gov/solicitations/10827" TargetMode="External"/><Relationship Id="rId236" Type="http://schemas.openxmlformats.org/officeDocument/2006/relationships/hyperlink" Target="https://sourcewell-mn.gov/solicitations/10648" TargetMode="External"/><Relationship Id="rId443" Type="http://schemas.openxmlformats.org/officeDocument/2006/relationships/hyperlink" Target="https://sourcewell-mn.gov/cooperative-purchasing/032521-PEP" TargetMode="External"/><Relationship Id="rId650" Type="http://schemas.openxmlformats.org/officeDocument/2006/relationships/hyperlink" Target="https://sourcewell-mn.gov/solicitations/10916" TargetMode="External"/><Relationship Id="rId888" Type="http://schemas.openxmlformats.org/officeDocument/2006/relationships/hyperlink" Target="https://sourcewell-mn.gov/solicitations/10919" TargetMode="External"/><Relationship Id="rId1073" Type="http://schemas.openxmlformats.org/officeDocument/2006/relationships/hyperlink" Target="https://sourcewell-mn.gov/cooperative-purchasing/092722-PZR" TargetMode="External"/><Relationship Id="rId1280" Type="http://schemas.openxmlformats.org/officeDocument/2006/relationships/hyperlink" Target="https://sourcewell-mn.gov/solicitations/10377" TargetMode="External"/><Relationship Id="rId1501" Type="http://schemas.openxmlformats.org/officeDocument/2006/relationships/hyperlink" Target="https://sourcewell-mn.gov/cooperative-purchasing/031224-VEC" TargetMode="External"/><Relationship Id="rId303" Type="http://schemas.openxmlformats.org/officeDocument/2006/relationships/hyperlink" Target="https://sourcewell-mn.gov/cooperative-purchasing/090122-LNC" TargetMode="External"/><Relationship Id="rId748" Type="http://schemas.openxmlformats.org/officeDocument/2006/relationships/hyperlink" Target="https://sourcewell-mn.gov/solicitations/10411" TargetMode="External"/><Relationship Id="rId955" Type="http://schemas.openxmlformats.org/officeDocument/2006/relationships/hyperlink" Target="https://sourcewell-mn.gov/cooperative-purchasing/011824-MES" TargetMode="External"/><Relationship Id="rId1140" Type="http://schemas.openxmlformats.org/officeDocument/2006/relationships/hyperlink" Target="https://sourcewell-mn.gov/solicitations/10410" TargetMode="External"/><Relationship Id="rId1378" Type="http://schemas.openxmlformats.org/officeDocument/2006/relationships/hyperlink" Target="https://sourcewell-mn.gov/solicitations/10484" TargetMode="External"/><Relationship Id="rId1585" Type="http://schemas.openxmlformats.org/officeDocument/2006/relationships/hyperlink" Target="https://sourcewell-mn.gov/cooperative-purchasing/031623-WXH" TargetMode="External"/><Relationship Id="rId84" Type="http://schemas.openxmlformats.org/officeDocument/2006/relationships/hyperlink" Target="https://sourcewell-mn.gov/solicitations/10608" TargetMode="External"/><Relationship Id="rId387" Type="http://schemas.openxmlformats.org/officeDocument/2006/relationships/hyperlink" Target="https://sourcewell-mn.gov/cooperative-purchasing/040121-EDU" TargetMode="External"/><Relationship Id="rId510" Type="http://schemas.openxmlformats.org/officeDocument/2006/relationships/hyperlink" Target="https://sourcewell-mn.gov/solicitations/10011" TargetMode="External"/><Relationship Id="rId594" Type="http://schemas.openxmlformats.org/officeDocument/2006/relationships/hyperlink" Target="https://sourcewell-mn.gov/solicitations/10745" TargetMode="External"/><Relationship Id="rId608" Type="http://schemas.openxmlformats.org/officeDocument/2006/relationships/hyperlink" Target="https://sourcewell-mn.gov/solicitations/10882" TargetMode="External"/><Relationship Id="rId815" Type="http://schemas.openxmlformats.org/officeDocument/2006/relationships/hyperlink" Target="https://sourcewell-mn.gov/cooperative-purchasing/032824-LON" TargetMode="External"/><Relationship Id="rId1238" Type="http://schemas.openxmlformats.org/officeDocument/2006/relationships/hyperlink" Target="https://sourcewell-mn.gov/solicitations/10924" TargetMode="External"/><Relationship Id="rId1445" Type="http://schemas.openxmlformats.org/officeDocument/2006/relationships/hyperlink" Target="https://sourcewell-mn.gov/cooperative-purchasing/052324-TRU" TargetMode="External"/><Relationship Id="rId247" Type="http://schemas.openxmlformats.org/officeDocument/2006/relationships/hyperlink" Target="https://sourcewell-mn.gov/cooperative-purchasing/061324-COG" TargetMode="External"/><Relationship Id="rId899" Type="http://schemas.openxmlformats.org/officeDocument/2006/relationships/hyperlink" Target="https://sourcewell-mn.gov/cooperative-purchasing/120122-MBS" TargetMode="External"/><Relationship Id="rId1000" Type="http://schemas.openxmlformats.org/officeDocument/2006/relationships/hyperlink" Target="https://sourcewell-mn.gov/solicitations/10876" TargetMode="External"/><Relationship Id="rId1084" Type="http://schemas.openxmlformats.org/officeDocument/2006/relationships/hyperlink" Target="https://sourcewell-mn.gov/solicitations/10479" TargetMode="External"/><Relationship Id="rId1305" Type="http://schemas.openxmlformats.org/officeDocument/2006/relationships/hyperlink" Target="https://sourcewell-mn.gov/cooperative-purchasing/052324-SPA" TargetMode="External"/><Relationship Id="rId107" Type="http://schemas.openxmlformats.org/officeDocument/2006/relationships/hyperlink" Target="https://sourcewell-mn.gov/cooperative-purchasing/032824-ATC" TargetMode="External"/><Relationship Id="rId454" Type="http://schemas.openxmlformats.org/officeDocument/2006/relationships/hyperlink" Target="https://sourcewell-mn.gov/solicitations/10595" TargetMode="External"/><Relationship Id="rId661" Type="http://schemas.openxmlformats.org/officeDocument/2006/relationships/hyperlink" Target="https://sourcewell-mn.gov/cooperative-purchasing/121923-IDL" TargetMode="External"/><Relationship Id="rId759" Type="http://schemas.openxmlformats.org/officeDocument/2006/relationships/hyperlink" Target="https://sourcewell-mn.gov/cooperative-purchasing/060624-KON" TargetMode="External"/><Relationship Id="rId966" Type="http://schemas.openxmlformats.org/officeDocument/2006/relationships/hyperlink" Target="https://sourcewell-mn.gov/solicitations/10605" TargetMode="External"/><Relationship Id="rId1291" Type="http://schemas.openxmlformats.org/officeDocument/2006/relationships/hyperlink" Target="https://sourcewell-mn.gov/cooperative-purchasing/110923-SPCFI" TargetMode="External"/><Relationship Id="rId1389" Type="http://schemas.openxmlformats.org/officeDocument/2006/relationships/hyperlink" Target="https://sourcewell-mn.gov/cooperative-purchasing/111522-AGI-5" TargetMode="External"/><Relationship Id="rId1512" Type="http://schemas.openxmlformats.org/officeDocument/2006/relationships/hyperlink" Target="https://sourcewell-mn.gov/solicitations/10964" TargetMode="External"/><Relationship Id="rId1596" Type="http://schemas.openxmlformats.org/officeDocument/2006/relationships/hyperlink" Target="https://sourcewell-mn.gov/solicitations/10480" TargetMode="External"/><Relationship Id="rId11" Type="http://schemas.openxmlformats.org/officeDocument/2006/relationships/hyperlink" Target="https://sourcewell-mn.gov/cooperative-purchasing/071223-ACS" TargetMode="External"/><Relationship Id="rId314" Type="http://schemas.openxmlformats.org/officeDocument/2006/relationships/hyperlink" Target="https://sourcewell-mn.gov/solicitations/10497" TargetMode="External"/><Relationship Id="rId398" Type="http://schemas.openxmlformats.org/officeDocument/2006/relationships/hyperlink" Target="https://sourcewell-mn.gov/solicitations/10480" TargetMode="External"/><Relationship Id="rId521" Type="http://schemas.openxmlformats.org/officeDocument/2006/relationships/hyperlink" Target="https://sourcewell-mn.gov/cooperative-purchasing/101520-GNL" TargetMode="External"/><Relationship Id="rId619" Type="http://schemas.openxmlformats.org/officeDocument/2006/relationships/hyperlink" Target="https://sourcewell-mn.gov/cooperative-purchasing/113021-HME" TargetMode="External"/><Relationship Id="rId1151" Type="http://schemas.openxmlformats.org/officeDocument/2006/relationships/hyperlink" Target="https://sourcewell-mn.gov/cooperative-purchasing/120721-RAU" TargetMode="External"/><Relationship Id="rId1249" Type="http://schemas.openxmlformats.org/officeDocument/2006/relationships/hyperlink" Target="https://sourcewell-mn.gov/cooperative-purchasing/061323-SII" TargetMode="External"/><Relationship Id="rId95" Type="http://schemas.openxmlformats.org/officeDocument/2006/relationships/hyperlink" Target="https://sourcewell-mn.gov/cooperative-purchasing/031924-ATT" TargetMode="External"/><Relationship Id="rId160" Type="http://schemas.openxmlformats.org/officeDocument/2006/relationships/hyperlink" Target="https://sourcewell-mn.gov/solicitations/10544" TargetMode="External"/><Relationship Id="rId826" Type="http://schemas.openxmlformats.org/officeDocument/2006/relationships/hyperlink" Target="https://sourcewell-mn.gov/solicitations/10551" TargetMode="External"/><Relationship Id="rId1011" Type="http://schemas.openxmlformats.org/officeDocument/2006/relationships/hyperlink" Target="https://sourcewell-mn.gov/cooperative-purchasing/042221-NUV" TargetMode="External"/><Relationship Id="rId1109" Type="http://schemas.openxmlformats.org/officeDocument/2006/relationships/hyperlink" Target="https://sourcewell-mn.gov/cooperative-purchasing/060624-PRT" TargetMode="External"/><Relationship Id="rId1456" Type="http://schemas.openxmlformats.org/officeDocument/2006/relationships/hyperlink" Target="https://sourcewell-mn.gov/solicitations/10608" TargetMode="External"/><Relationship Id="rId258" Type="http://schemas.openxmlformats.org/officeDocument/2006/relationships/hyperlink" Target="https://sourcewell-mn.gov/solicitations/10965" TargetMode="External"/><Relationship Id="rId465" Type="http://schemas.openxmlformats.org/officeDocument/2006/relationships/hyperlink" Target="https://sourcewell-mn.gov/cooperative-purchasing/081523-FGS" TargetMode="External"/><Relationship Id="rId672" Type="http://schemas.openxmlformats.org/officeDocument/2006/relationships/hyperlink" Target="https://sourcewell-mn.gov/solicitations/10924" TargetMode="External"/><Relationship Id="rId1095" Type="http://schemas.openxmlformats.org/officeDocument/2006/relationships/hyperlink" Target="https://sourcewell-mn.gov/cooperative-purchasing/120423-POPU" TargetMode="External"/><Relationship Id="rId1316" Type="http://schemas.openxmlformats.org/officeDocument/2006/relationships/hyperlink" Target="https://sourcewell-mn.gov/solicitations/10012" TargetMode="External"/><Relationship Id="rId1523" Type="http://schemas.openxmlformats.org/officeDocument/2006/relationships/hyperlink" Target="https://sourcewell-mn.gov/cooperative-purchasing/110421-TIM" TargetMode="External"/><Relationship Id="rId22" Type="http://schemas.openxmlformats.org/officeDocument/2006/relationships/hyperlink" Target="https://sourcewell-mn.gov/solicitations/10702" TargetMode="External"/><Relationship Id="rId118" Type="http://schemas.openxmlformats.org/officeDocument/2006/relationships/hyperlink" Target="https://sourcewell-mn.gov/solicitations/10765" TargetMode="External"/><Relationship Id="rId325" Type="http://schemas.openxmlformats.org/officeDocument/2006/relationships/hyperlink" Target="https://sourcewell-mn.gov/cooperative-purchasing/092623-DARBY" TargetMode="External"/><Relationship Id="rId532" Type="http://schemas.openxmlformats.org/officeDocument/2006/relationships/hyperlink" Target="https://sourcewell-mn.gov/solicitations/10885" TargetMode="External"/><Relationship Id="rId977" Type="http://schemas.openxmlformats.org/officeDocument/2006/relationships/hyperlink" Target="https://sourcewell-mn.gov/cooperative-purchasing/092424-NCL" TargetMode="External"/><Relationship Id="rId1162" Type="http://schemas.openxmlformats.org/officeDocument/2006/relationships/hyperlink" Target="https://sourcewell-mn.gov/solicitations/10832" TargetMode="External"/><Relationship Id="rId171" Type="http://schemas.openxmlformats.org/officeDocument/2006/relationships/hyperlink" Target="https://sourcewell-mn.gov/cooperative-purchasing/090320-SDI" TargetMode="External"/><Relationship Id="rId837" Type="http://schemas.openxmlformats.org/officeDocument/2006/relationships/hyperlink" Target="https://sourcewell-mn.gov/cooperative-purchasing/072822-LUM" TargetMode="External"/><Relationship Id="rId1022" Type="http://schemas.openxmlformats.org/officeDocument/2006/relationships/hyperlink" Target="https://sourcewell-mn.gov/solicitations/10745" TargetMode="External"/><Relationship Id="rId1467" Type="http://schemas.openxmlformats.org/officeDocument/2006/relationships/hyperlink" Target="https://sourcewell-mn.gov/cooperative-purchasing/011124-UFC" TargetMode="External"/><Relationship Id="rId269" Type="http://schemas.openxmlformats.org/officeDocument/2006/relationships/hyperlink" Target="https://sourcewell-mn.gov/cooperative-purchasing/121923-GVC" TargetMode="External"/><Relationship Id="rId476" Type="http://schemas.openxmlformats.org/officeDocument/2006/relationships/hyperlink" Target="https://sourcewell-mn.gov/solicitations/10870" TargetMode="External"/><Relationship Id="rId683" Type="http://schemas.openxmlformats.org/officeDocument/2006/relationships/hyperlink" Target="https://sourcewell-mn.gov/cooperative-purchasing/032824-NVS" TargetMode="External"/><Relationship Id="rId890" Type="http://schemas.openxmlformats.org/officeDocument/2006/relationships/hyperlink" Target="https://sourcewell-mn.gov/solicitations/10422" TargetMode="External"/><Relationship Id="rId904" Type="http://schemas.openxmlformats.org/officeDocument/2006/relationships/hyperlink" Target="https://sourcewell-mn.gov/solicitations/10852" TargetMode="External"/><Relationship Id="rId1327" Type="http://schemas.openxmlformats.org/officeDocument/2006/relationships/hyperlink" Target="https://sourcewell-mn.gov/cooperative-purchasing/041823-STY" TargetMode="External"/><Relationship Id="rId1534" Type="http://schemas.openxmlformats.org/officeDocument/2006/relationships/hyperlink" Target="https://sourcewell-mn.gov/solicitations/10551" TargetMode="External"/><Relationship Id="rId33" Type="http://schemas.openxmlformats.org/officeDocument/2006/relationships/hyperlink" Target="https://sourcewell-mn.gov/cooperative-purchasing/020221-AAC" TargetMode="External"/><Relationship Id="rId129" Type="http://schemas.openxmlformats.org/officeDocument/2006/relationships/hyperlink" Target="https://sourcewell-mn.gov/cooperative-purchasing/121223-BND" TargetMode="External"/><Relationship Id="rId336" Type="http://schemas.openxmlformats.org/officeDocument/2006/relationships/hyperlink" Target="https://sourcewell-mn.gov/solicitations/10630" TargetMode="External"/><Relationship Id="rId543" Type="http://schemas.openxmlformats.org/officeDocument/2006/relationships/hyperlink" Target="https://sourcewell-mn.gov/cooperative-purchasing/050924-PRO" TargetMode="External"/><Relationship Id="rId988" Type="http://schemas.openxmlformats.org/officeDocument/2006/relationships/hyperlink" Target="https://sourcewell-mn.gov/solicitations/10730" TargetMode="External"/><Relationship Id="rId1173" Type="http://schemas.openxmlformats.org/officeDocument/2006/relationships/hyperlink" Target="https://sourcewell-mn.gov/cooperative-purchasing/101221-RGO" TargetMode="External"/><Relationship Id="rId1380" Type="http://schemas.openxmlformats.org/officeDocument/2006/relationships/hyperlink" Target="https://sourcewell-mn.gov/solicitations/10521" TargetMode="External"/><Relationship Id="rId1601" Type="http://schemas.openxmlformats.org/officeDocument/2006/relationships/hyperlink" Target="https://sourcewell-mn.gov/cooperative-purchasing/012524-WHR" TargetMode="External"/><Relationship Id="rId182" Type="http://schemas.openxmlformats.org/officeDocument/2006/relationships/hyperlink" Target="https://sourcewell-mn.gov/solicitations/10440" TargetMode="External"/><Relationship Id="rId403" Type="http://schemas.openxmlformats.org/officeDocument/2006/relationships/hyperlink" Target="https://sourcewell-mn.gov/cooperative-purchasing/110421-EEC" TargetMode="External"/><Relationship Id="rId750" Type="http://schemas.openxmlformats.org/officeDocument/2006/relationships/hyperlink" Target="https://sourcewell-mn.gov/solicitations/10462" TargetMode="External"/><Relationship Id="rId848" Type="http://schemas.openxmlformats.org/officeDocument/2006/relationships/hyperlink" Target="https://sourcewell-mn.gov/solicitations/10967" TargetMode="External"/><Relationship Id="rId1033" Type="http://schemas.openxmlformats.org/officeDocument/2006/relationships/hyperlink" Target="https://sourcewell-mn.gov/cooperative-purchasing/042821-ORK" TargetMode="External"/><Relationship Id="rId1478" Type="http://schemas.openxmlformats.org/officeDocument/2006/relationships/hyperlink" Target="https://sourcewell-mn.gov/solicitations/10817" TargetMode="External"/><Relationship Id="rId487" Type="http://schemas.openxmlformats.org/officeDocument/2006/relationships/hyperlink" Target="https://sourcewell-mn.gov/cooperative-purchasing/011223-FLM" TargetMode="External"/><Relationship Id="rId610" Type="http://schemas.openxmlformats.org/officeDocument/2006/relationships/hyperlink" Target="https://sourcewell-mn.gov/solicitations/10348" TargetMode="External"/><Relationship Id="rId694" Type="http://schemas.openxmlformats.org/officeDocument/2006/relationships/hyperlink" Target="https://sourcewell-mn.gov/solicitations/10765" TargetMode="External"/><Relationship Id="rId708" Type="http://schemas.openxmlformats.org/officeDocument/2006/relationships/hyperlink" Target="https://sourcewell-mn.gov/solicitations/10885" TargetMode="External"/><Relationship Id="rId915" Type="http://schemas.openxmlformats.org/officeDocument/2006/relationships/hyperlink" Target="https://sourcewell-mn.gov/cooperative-purchasing/121223-MRL" TargetMode="External"/><Relationship Id="rId1240" Type="http://schemas.openxmlformats.org/officeDocument/2006/relationships/hyperlink" Target="https://sourcewell-mn.gov/solicitations/10851" TargetMode="External"/><Relationship Id="rId1338" Type="http://schemas.openxmlformats.org/officeDocument/2006/relationships/hyperlink" Target="https://sourcewell-mn.gov/solicitations/10462" TargetMode="External"/><Relationship Id="rId1545" Type="http://schemas.openxmlformats.org/officeDocument/2006/relationships/hyperlink" Target="https://sourcewell-mn.gov/cooperative-purchasing/010521-LTS-5" TargetMode="External"/><Relationship Id="rId347" Type="http://schemas.openxmlformats.org/officeDocument/2006/relationships/hyperlink" Target="https://sourcewell-mn.gov/cooperative-purchasing/070821-DMM" TargetMode="External"/><Relationship Id="rId999" Type="http://schemas.openxmlformats.org/officeDocument/2006/relationships/hyperlink" Target="https://sourcewell-mn.gov/cooperative-purchasing/032824-NKA" TargetMode="External"/><Relationship Id="rId1100" Type="http://schemas.openxmlformats.org/officeDocument/2006/relationships/hyperlink" Target="https://sourcewell-mn.gov/solicitations/10885" TargetMode="External"/><Relationship Id="rId1184" Type="http://schemas.openxmlformats.org/officeDocument/2006/relationships/hyperlink" Target="https://sourcewell-mn.gov/solicitations/10688" TargetMode="External"/><Relationship Id="rId1405" Type="http://schemas.openxmlformats.org/officeDocument/2006/relationships/hyperlink" Target="https://sourcewell-mn.gov/cooperative-purchasing/102623-TBB" TargetMode="External"/><Relationship Id="rId44" Type="http://schemas.openxmlformats.org/officeDocument/2006/relationships/hyperlink" Target="https://sourcewell-mn.gov/solicitations/10836" TargetMode="External"/><Relationship Id="rId554" Type="http://schemas.openxmlformats.org/officeDocument/2006/relationships/hyperlink" Target="https://sourcewell-mn.gov/solicitations/10350" TargetMode="External"/><Relationship Id="rId761" Type="http://schemas.openxmlformats.org/officeDocument/2006/relationships/hyperlink" Target="https://sourcewell-mn.gov/cooperative-purchasing/101223-KON" TargetMode="External"/><Relationship Id="rId859" Type="http://schemas.openxmlformats.org/officeDocument/2006/relationships/hyperlink" Target="https://sourcewell-mn.gov/cooperative-purchasing/061323-MAT" TargetMode="External"/><Relationship Id="rId1391" Type="http://schemas.openxmlformats.org/officeDocument/2006/relationships/hyperlink" Target="https://sourcewell-mn.gov/cooperative-purchasing/110421-TER" TargetMode="External"/><Relationship Id="rId1489" Type="http://schemas.openxmlformats.org/officeDocument/2006/relationships/hyperlink" Target="https://sourcewell-mn.gov/cooperative-purchasing/101221-VAC" TargetMode="External"/><Relationship Id="rId1612" Type="http://schemas.openxmlformats.org/officeDocument/2006/relationships/hyperlink" Target="https://sourcewell-mn.gov/solicitations/10354" TargetMode="External"/><Relationship Id="rId193" Type="http://schemas.openxmlformats.org/officeDocument/2006/relationships/hyperlink" Target="https://sourcewell-mn.gov/cooperative-purchasing/031423-EDP" TargetMode="External"/><Relationship Id="rId207" Type="http://schemas.openxmlformats.org/officeDocument/2006/relationships/hyperlink" Target="https://sourcewell-mn.gov/cooperative-purchasing/082923-CNH-1" TargetMode="External"/><Relationship Id="rId414" Type="http://schemas.openxmlformats.org/officeDocument/2006/relationships/hyperlink" Target="https://sourcewell-mn.gov/solicitations/10462" TargetMode="External"/><Relationship Id="rId498" Type="http://schemas.openxmlformats.org/officeDocument/2006/relationships/hyperlink" Target="https://sourcewell-mn.gov/solicitations/10827" TargetMode="External"/><Relationship Id="rId621" Type="http://schemas.openxmlformats.org/officeDocument/2006/relationships/hyperlink" Target="https://sourcewell-mn.gov/cooperative-purchasing/101221-HLD" TargetMode="External"/><Relationship Id="rId1044" Type="http://schemas.openxmlformats.org/officeDocument/2006/relationships/hyperlink" Target="https://sourcewell-mn.gov/solicitations/10668" TargetMode="External"/><Relationship Id="rId1251" Type="http://schemas.openxmlformats.org/officeDocument/2006/relationships/hyperlink" Target="https://sourcewell-mn.gov/cooperative-purchasing/031622-SII" TargetMode="External"/><Relationship Id="rId1349" Type="http://schemas.openxmlformats.org/officeDocument/2006/relationships/hyperlink" Target="https://sourcewell-mn.gov/cooperative-purchasing/092920-SYS" TargetMode="External"/><Relationship Id="rId260" Type="http://schemas.openxmlformats.org/officeDocument/2006/relationships/hyperlink" Target="https://sourcewell-mn.gov/solicitations/10882" TargetMode="External"/><Relationship Id="rId719" Type="http://schemas.openxmlformats.org/officeDocument/2006/relationships/hyperlink" Target="https://sourcewell-mn.gov/cooperative-purchasing/040924-FSC" TargetMode="External"/><Relationship Id="rId926" Type="http://schemas.openxmlformats.org/officeDocument/2006/relationships/hyperlink" Target="https://sourcewell-mn.gov/solicitations/10836" TargetMode="External"/><Relationship Id="rId1111" Type="http://schemas.openxmlformats.org/officeDocument/2006/relationships/hyperlink" Target="https://sourcewell-mn.gov/cooperative-purchasing/052324-PCR" TargetMode="External"/><Relationship Id="rId1556" Type="http://schemas.openxmlformats.org/officeDocument/2006/relationships/hyperlink" Target="https://sourcewell-mn.gov/solicitations/10608" TargetMode="External"/><Relationship Id="rId55" Type="http://schemas.openxmlformats.org/officeDocument/2006/relationships/hyperlink" Target="https://sourcewell-mn.gov/cooperative-purchasing/070821-ATZ" TargetMode="External"/><Relationship Id="rId120" Type="http://schemas.openxmlformats.org/officeDocument/2006/relationships/hyperlink" Target="https://sourcewell-mn.gov/solicitations/10554" TargetMode="External"/><Relationship Id="rId358" Type="http://schemas.openxmlformats.org/officeDocument/2006/relationships/hyperlink" Target="https://sourcewell-mn.gov/solicitations/10916" TargetMode="External"/><Relationship Id="rId565" Type="http://schemas.openxmlformats.org/officeDocument/2006/relationships/hyperlink" Target="https://sourcewell-mn.gov/cooperative-purchasing/091422-WWG" TargetMode="External"/><Relationship Id="rId772" Type="http://schemas.openxmlformats.org/officeDocument/2006/relationships/hyperlink" Target="https://sourcewell-mn.gov/solicitations/10851" TargetMode="External"/><Relationship Id="rId1195" Type="http://schemas.openxmlformats.org/officeDocument/2006/relationships/hyperlink" Target="https://sourcewell-mn.gov/cooperative-purchasing/062222-AGI-3" TargetMode="External"/><Relationship Id="rId1209" Type="http://schemas.openxmlformats.org/officeDocument/2006/relationships/hyperlink" Target="https://sourcewell-mn.gov/cooperative-purchasing/042020-RYC" TargetMode="External"/><Relationship Id="rId1416" Type="http://schemas.openxmlformats.org/officeDocument/2006/relationships/hyperlink" Target="https://sourcewell-mn.gov/solicitations/10897" TargetMode="External"/><Relationship Id="rId1623" Type="http://schemas.openxmlformats.org/officeDocument/2006/relationships/drawing" Target="../drawings/drawing1.xml"/><Relationship Id="rId218" Type="http://schemas.openxmlformats.org/officeDocument/2006/relationships/hyperlink" Target="https://sourcewell-mn.gov/solicitations/10634" TargetMode="External"/><Relationship Id="rId425" Type="http://schemas.openxmlformats.org/officeDocument/2006/relationships/hyperlink" Target="https://sourcewell-mn.gov/cooperative-purchasing/060624-GTH" TargetMode="External"/><Relationship Id="rId632" Type="http://schemas.openxmlformats.org/officeDocument/2006/relationships/hyperlink" Target="https://sourcewell-mn.gov/solicitations/10832" TargetMode="External"/><Relationship Id="rId1055" Type="http://schemas.openxmlformats.org/officeDocument/2006/relationships/hyperlink" Target="https://sourcewell-mn.gov/cooperative-purchasing/063022-PAS" TargetMode="External"/><Relationship Id="rId1262" Type="http://schemas.openxmlformats.org/officeDocument/2006/relationships/hyperlink" Target="https://sourcewell-mn.gov/solicitations/10723" TargetMode="External"/><Relationship Id="rId271" Type="http://schemas.openxmlformats.org/officeDocument/2006/relationships/hyperlink" Target="https://sourcewell-mn.gov/cooperative-purchasing/031022-GER-2" TargetMode="External"/><Relationship Id="rId937" Type="http://schemas.openxmlformats.org/officeDocument/2006/relationships/hyperlink" Target="https://sourcewell-mn.gov/cooperative-purchasing/011824-MSS" TargetMode="External"/><Relationship Id="rId1122" Type="http://schemas.openxmlformats.org/officeDocument/2006/relationships/hyperlink" Target="https://sourcewell-mn.gov/solicitations/10521" TargetMode="External"/><Relationship Id="rId1567" Type="http://schemas.openxmlformats.org/officeDocument/2006/relationships/hyperlink" Target="https://sourcewell-mn.gov/cooperative-purchasing/051922-WSH" TargetMode="External"/><Relationship Id="rId66" Type="http://schemas.openxmlformats.org/officeDocument/2006/relationships/hyperlink" Target="https://sourcewell-mn.gov/solicitations/10840" TargetMode="External"/><Relationship Id="rId131" Type="http://schemas.openxmlformats.org/officeDocument/2006/relationships/hyperlink" Target="https://sourcewell-mn.gov/cooperative-purchasing/061323-BPS" TargetMode="External"/><Relationship Id="rId369" Type="http://schemas.openxmlformats.org/officeDocument/2006/relationships/hyperlink" Target="https://sourcewell-mn.gov/cooperative-purchasing/120423-DNCN" TargetMode="External"/><Relationship Id="rId576" Type="http://schemas.openxmlformats.org/officeDocument/2006/relationships/hyperlink" Target="https://sourcewell-mn.gov/solicitations/10951" TargetMode="External"/><Relationship Id="rId783" Type="http://schemas.openxmlformats.org/officeDocument/2006/relationships/hyperlink" Target="https://sourcewell-mn.gov/cooperative-purchasing/091423-LSH" TargetMode="External"/><Relationship Id="rId990" Type="http://schemas.openxmlformats.org/officeDocument/2006/relationships/hyperlink" Target="https://sourcewell-mn.gov/solicitations/10629" TargetMode="External"/><Relationship Id="rId1427" Type="http://schemas.openxmlformats.org/officeDocument/2006/relationships/hyperlink" Target="https://sourcewell-mn.gov/cooperative-purchasing/041521-TOT" TargetMode="External"/><Relationship Id="rId229" Type="http://schemas.openxmlformats.org/officeDocument/2006/relationships/hyperlink" Target="https://sourcewell-mn.gov/cooperative-purchasing/120320-CIM" TargetMode="External"/><Relationship Id="rId436" Type="http://schemas.openxmlformats.org/officeDocument/2006/relationships/hyperlink" Target="https://sourcewell-mn.gov/solicitations/10346" TargetMode="External"/><Relationship Id="rId643" Type="http://schemas.openxmlformats.org/officeDocument/2006/relationships/hyperlink" Target="https://sourcewell-mn.gov/cooperative-purchasing/090320-HYL" TargetMode="External"/><Relationship Id="rId1066" Type="http://schemas.openxmlformats.org/officeDocument/2006/relationships/hyperlink" Target="https://sourcewell-mn.gov/solicitations/10411" TargetMode="External"/><Relationship Id="rId1273" Type="http://schemas.openxmlformats.org/officeDocument/2006/relationships/hyperlink" Target="https://sourcewell-mn.gov/cooperative-purchasing/061323-RPP-1" TargetMode="External"/><Relationship Id="rId1480" Type="http://schemas.openxmlformats.org/officeDocument/2006/relationships/hyperlink" Target="https://sourcewell-mn.gov/solicitations/10460" TargetMode="External"/><Relationship Id="rId850" Type="http://schemas.openxmlformats.org/officeDocument/2006/relationships/hyperlink" Target="https://sourcewell-mn.gov/solicitations/10916" TargetMode="External"/><Relationship Id="rId948" Type="http://schemas.openxmlformats.org/officeDocument/2006/relationships/hyperlink" Target="https://sourcewell-mn.gov/solicitations/10011" TargetMode="External"/><Relationship Id="rId1133" Type="http://schemas.openxmlformats.org/officeDocument/2006/relationships/hyperlink" Target="https://sourcewell-mn.gov/cooperative-purchasing/042021-PUR" TargetMode="External"/><Relationship Id="rId1578" Type="http://schemas.openxmlformats.org/officeDocument/2006/relationships/hyperlink" Target="https://sourcewell-mn.gov/solicitations/10595" TargetMode="External"/><Relationship Id="rId77" Type="http://schemas.openxmlformats.org/officeDocument/2006/relationships/hyperlink" Target="https://sourcewell-mn.gov/cooperative-purchasing/031623-GLG" TargetMode="External"/><Relationship Id="rId282" Type="http://schemas.openxmlformats.org/officeDocument/2006/relationships/hyperlink" Target="https://sourcewell-mn.gov/solicitations/10475" TargetMode="External"/><Relationship Id="rId503" Type="http://schemas.openxmlformats.org/officeDocument/2006/relationships/hyperlink" Target="https://sourcewell-mn.gov/cooperative-purchasing/011221-GAL" TargetMode="External"/><Relationship Id="rId587" Type="http://schemas.openxmlformats.org/officeDocument/2006/relationships/hyperlink" Target="https://sourcewell-mn.gov/cooperative-purchasing/010424-HAX" TargetMode="External"/><Relationship Id="rId710" Type="http://schemas.openxmlformats.org/officeDocument/2006/relationships/hyperlink" Target="https://sourcewell-mn.gov/solicitations/10643" TargetMode="External"/><Relationship Id="rId808" Type="http://schemas.openxmlformats.org/officeDocument/2006/relationships/hyperlink" Target="https://sourcewell-mn.gov/solicitations/10521" TargetMode="External"/><Relationship Id="rId1340" Type="http://schemas.openxmlformats.org/officeDocument/2006/relationships/hyperlink" Target="https://sourcewell-mn.gov/solicitations/10386" TargetMode="External"/><Relationship Id="rId1438" Type="http://schemas.openxmlformats.org/officeDocument/2006/relationships/hyperlink" Target="https://sourcewell-mn.gov/solicitations/10554" TargetMode="External"/><Relationship Id="rId8" Type="http://schemas.openxmlformats.org/officeDocument/2006/relationships/hyperlink" Target="https://sourcewell-mn.gov/solicitations/10827" TargetMode="External"/><Relationship Id="rId142" Type="http://schemas.openxmlformats.org/officeDocument/2006/relationships/hyperlink" Target="https://sourcewell-mn.gov/solicitations/10256" TargetMode="External"/><Relationship Id="rId447" Type="http://schemas.openxmlformats.org/officeDocument/2006/relationships/hyperlink" Target="https://sourcewell-mn.gov/cooperative-purchasing/091422-FAS" TargetMode="External"/><Relationship Id="rId794" Type="http://schemas.openxmlformats.org/officeDocument/2006/relationships/hyperlink" Target="https://sourcewell-mn.gov/solicitations/10347" TargetMode="External"/><Relationship Id="rId1077" Type="http://schemas.openxmlformats.org/officeDocument/2006/relationships/hyperlink" Target="https://sourcewell-mn.gov/cooperative-purchasing/090320-PNX" TargetMode="External"/><Relationship Id="rId1200" Type="http://schemas.openxmlformats.org/officeDocument/2006/relationships/hyperlink" Target="https://sourcewell-mn.gov/solicitations/10351" TargetMode="External"/><Relationship Id="rId654" Type="http://schemas.openxmlformats.org/officeDocument/2006/relationships/hyperlink" Target="https://sourcewell-mn.gov/solicitations/10788" TargetMode="External"/><Relationship Id="rId861" Type="http://schemas.openxmlformats.org/officeDocument/2006/relationships/hyperlink" Target="https://sourcewell-mn.gov/cooperative-purchasing/113021-MAX" TargetMode="External"/><Relationship Id="rId959" Type="http://schemas.openxmlformats.org/officeDocument/2006/relationships/hyperlink" Target="https://sourcewell-mn.gov/cooperative-purchasing/010424-MES" TargetMode="External"/><Relationship Id="rId1284" Type="http://schemas.openxmlformats.org/officeDocument/2006/relationships/hyperlink" Target="https://sourcewell-mn.gov/solicitations/10821" TargetMode="External"/><Relationship Id="rId1491" Type="http://schemas.openxmlformats.org/officeDocument/2006/relationships/hyperlink" Target="https://sourcewell-mn.gov/cooperative-purchasing/101221-VTR" TargetMode="External"/><Relationship Id="rId1505" Type="http://schemas.openxmlformats.org/officeDocument/2006/relationships/hyperlink" Target="https://sourcewell-mn.gov/cooperative-purchasing/031224-VMS" TargetMode="External"/><Relationship Id="rId1589" Type="http://schemas.openxmlformats.org/officeDocument/2006/relationships/hyperlink" Target="https://sourcewell-mn.gov/cooperative-purchasing/122123-RVG-5" TargetMode="External"/><Relationship Id="rId293" Type="http://schemas.openxmlformats.org/officeDocument/2006/relationships/hyperlink" Target="https://sourcewell-mn.gov/cooperative-purchasing/053024-CRO" TargetMode="External"/><Relationship Id="rId307" Type="http://schemas.openxmlformats.org/officeDocument/2006/relationships/hyperlink" Target="https://sourcewell-mn.gov/cooperative-purchasing/122220-JCS-1" TargetMode="External"/><Relationship Id="rId514" Type="http://schemas.openxmlformats.org/officeDocument/2006/relationships/hyperlink" Target="https://sourcewell-mn.gov/solicitations/10377" TargetMode="External"/><Relationship Id="rId721" Type="http://schemas.openxmlformats.org/officeDocument/2006/relationships/hyperlink" Target="https://sourcewell-mn.gov/cooperative-purchasing/011723-JDC" TargetMode="External"/><Relationship Id="rId1144" Type="http://schemas.openxmlformats.org/officeDocument/2006/relationships/hyperlink" Target="https://sourcewell-mn.gov/solicitations/10377" TargetMode="External"/><Relationship Id="rId1351" Type="http://schemas.openxmlformats.org/officeDocument/2006/relationships/hyperlink" Target="https://sourcewell-mn.gov/cooperative-purchasing/040522-SYC" TargetMode="External"/><Relationship Id="rId1449" Type="http://schemas.openxmlformats.org/officeDocument/2006/relationships/hyperlink" Target="https://sourcewell-mn.gov/cooperative-purchasing/061324-TRY" TargetMode="External"/><Relationship Id="rId88" Type="http://schemas.openxmlformats.org/officeDocument/2006/relationships/hyperlink" Target="https://sourcewell-mn.gov/solicitations/10702" TargetMode="External"/><Relationship Id="rId153" Type="http://schemas.openxmlformats.org/officeDocument/2006/relationships/hyperlink" Target="https://sourcewell-mn.gov/cooperative-purchasing/031121-CEC" TargetMode="External"/><Relationship Id="rId360" Type="http://schemas.openxmlformats.org/officeDocument/2006/relationships/hyperlink" Target="https://sourcewell-mn.gov/solicitations/10480" TargetMode="External"/><Relationship Id="rId598" Type="http://schemas.openxmlformats.org/officeDocument/2006/relationships/hyperlink" Target="https://sourcewell-mn.gov/solicitations/10791" TargetMode="External"/><Relationship Id="rId819" Type="http://schemas.openxmlformats.org/officeDocument/2006/relationships/hyperlink" Target="https://sourcewell-mn.gov/cooperative-purchasing/011124-LIO" TargetMode="External"/><Relationship Id="rId1004" Type="http://schemas.openxmlformats.org/officeDocument/2006/relationships/hyperlink" Target="https://sourcewell-mn.gov/solicitations/10346" TargetMode="External"/><Relationship Id="rId1211" Type="http://schemas.openxmlformats.org/officeDocument/2006/relationships/hyperlink" Target="https://sourcewell-mn.gov/cooperative-purchasing/031224-RYN" TargetMode="External"/><Relationship Id="rId220" Type="http://schemas.openxmlformats.org/officeDocument/2006/relationships/hyperlink" Target="https://sourcewell-mn.gov/solicitations/10332" TargetMode="External"/><Relationship Id="rId458" Type="http://schemas.openxmlformats.org/officeDocument/2006/relationships/hyperlink" Target="https://sourcewell-mn.gov/solicitations/10662" TargetMode="External"/><Relationship Id="rId665" Type="http://schemas.openxmlformats.org/officeDocument/2006/relationships/hyperlink" Target="https://sourcewell-mn.gov/cooperative-purchasing/051123-INC" TargetMode="External"/><Relationship Id="rId872" Type="http://schemas.openxmlformats.org/officeDocument/2006/relationships/hyperlink" Target="https://sourcewell-mn.gov/solicitations/10493" TargetMode="External"/><Relationship Id="rId1088" Type="http://schemas.openxmlformats.org/officeDocument/2006/relationships/hyperlink" Target="https://sourcewell-mn.gov/solicitations/10346" TargetMode="External"/><Relationship Id="rId1295" Type="http://schemas.openxmlformats.org/officeDocument/2006/relationships/hyperlink" Target="https://sourcewell-mn.gov/cooperative-purchasing/121919-KII-1" TargetMode="External"/><Relationship Id="rId1309" Type="http://schemas.openxmlformats.org/officeDocument/2006/relationships/hyperlink" Target="https://sourcewell-mn.gov/cooperative-purchasing/063022-STF" TargetMode="External"/><Relationship Id="rId1516" Type="http://schemas.openxmlformats.org/officeDocument/2006/relationships/hyperlink" Target="https://sourcewell-mn.gov/solicitations/10359" TargetMode="External"/><Relationship Id="rId15" Type="http://schemas.openxmlformats.org/officeDocument/2006/relationships/hyperlink" Target="https://sourcewell-mn.gov/cooperative-purchasing/081524-ACR" TargetMode="External"/><Relationship Id="rId318" Type="http://schemas.openxmlformats.org/officeDocument/2006/relationships/hyperlink" Target="https://sourcewell-mn.gov/solicitations/10648" TargetMode="External"/><Relationship Id="rId525" Type="http://schemas.openxmlformats.org/officeDocument/2006/relationships/hyperlink" Target="https://sourcewell-mn.gov/cooperative-purchasing/031022-GER" TargetMode="External"/><Relationship Id="rId732" Type="http://schemas.openxmlformats.org/officeDocument/2006/relationships/hyperlink" Target="https://sourcewell-mn.gov/solicitations/10387" TargetMode="External"/><Relationship Id="rId1155" Type="http://schemas.openxmlformats.org/officeDocument/2006/relationships/hyperlink" Target="https://sourcewell-mn.gov/cooperative-purchasing/092222-KOH" TargetMode="External"/><Relationship Id="rId1362" Type="http://schemas.openxmlformats.org/officeDocument/2006/relationships/hyperlink" Target="https://sourcewell-mn.gov/solicitations/10457" TargetMode="External"/><Relationship Id="rId99" Type="http://schemas.openxmlformats.org/officeDocument/2006/relationships/hyperlink" Target="https://sourcewell-mn.gov/cooperative-purchasing/051321-AOG" TargetMode="External"/><Relationship Id="rId164" Type="http://schemas.openxmlformats.org/officeDocument/2006/relationships/hyperlink" Target="https://sourcewell-mn.gov/solicitations/10551" TargetMode="External"/><Relationship Id="rId371" Type="http://schemas.openxmlformats.org/officeDocument/2006/relationships/hyperlink" Target="https://sourcewell-mn.gov/cooperative-purchasing/052324-DYF" TargetMode="External"/><Relationship Id="rId1015" Type="http://schemas.openxmlformats.org/officeDocument/2006/relationships/hyperlink" Target="https://sourcewell-mn.gov/cooperative-purchasing/060624-OFF" TargetMode="External"/><Relationship Id="rId1222" Type="http://schemas.openxmlformats.org/officeDocument/2006/relationships/hyperlink" Target="https://sourcewell-mn.gov/solicitations/10358" TargetMode="External"/><Relationship Id="rId469" Type="http://schemas.openxmlformats.org/officeDocument/2006/relationships/hyperlink" Target="https://sourcewell-mn.gov/cooperative-purchasing/070821-FNN" TargetMode="External"/><Relationship Id="rId676" Type="http://schemas.openxmlformats.org/officeDocument/2006/relationships/hyperlink" Target="https://sourcewell-mn.gov/solicitations/10817" TargetMode="External"/><Relationship Id="rId883" Type="http://schemas.openxmlformats.org/officeDocument/2006/relationships/hyperlink" Target="https://sourcewell-mn.gov/cooperative-purchasing/051623-MET" TargetMode="External"/><Relationship Id="rId1099" Type="http://schemas.openxmlformats.org/officeDocument/2006/relationships/hyperlink" Target="https://sourcewell-mn.gov/cooperative-purchasing/050924-PTA" TargetMode="External"/><Relationship Id="rId1527" Type="http://schemas.openxmlformats.org/officeDocument/2006/relationships/hyperlink" Target="https://sourcewell-mn.gov/cooperative-purchasing/011124-VST" TargetMode="External"/><Relationship Id="rId26" Type="http://schemas.openxmlformats.org/officeDocument/2006/relationships/hyperlink" Target="https://sourcewell-mn.gov/solicitations/10521" TargetMode="External"/><Relationship Id="rId231" Type="http://schemas.openxmlformats.org/officeDocument/2006/relationships/hyperlink" Target="https://sourcewell-mn.gov/cooperative-purchasing/080521-CME" TargetMode="External"/><Relationship Id="rId329" Type="http://schemas.openxmlformats.org/officeDocument/2006/relationships/hyperlink" Target="https://sourcewell-mn.gov/cooperative-purchasing/110923-DASCO" TargetMode="External"/><Relationship Id="rId536" Type="http://schemas.openxmlformats.org/officeDocument/2006/relationships/hyperlink" Target="https://sourcewell-mn.gov/solicitations/10440" TargetMode="External"/><Relationship Id="rId1166" Type="http://schemas.openxmlformats.org/officeDocument/2006/relationships/hyperlink" Target="https://sourcewell-mn.gov/solicitations/10836" TargetMode="External"/><Relationship Id="rId1373" Type="http://schemas.openxmlformats.org/officeDocument/2006/relationships/hyperlink" Target="https://sourcewell-mn.gov/cooperative-purchasing/050224-TRL" TargetMode="External"/><Relationship Id="rId175" Type="http://schemas.openxmlformats.org/officeDocument/2006/relationships/hyperlink" Target="https://sourcewell-mn.gov/cooperative-purchasing/120921-BLE" TargetMode="External"/><Relationship Id="rId743" Type="http://schemas.openxmlformats.org/officeDocument/2006/relationships/hyperlink" Target="https://sourcewell-mn.gov/cooperative-purchasing/121919-KII" TargetMode="External"/><Relationship Id="rId950" Type="http://schemas.openxmlformats.org/officeDocument/2006/relationships/hyperlink" Target="https://sourcewell-mn.gov/solicitations/10608" TargetMode="External"/><Relationship Id="rId1026" Type="http://schemas.openxmlformats.org/officeDocument/2006/relationships/hyperlink" Target="https://sourcewell-mn.gov/solicitations/10358" TargetMode="External"/><Relationship Id="rId1580" Type="http://schemas.openxmlformats.org/officeDocument/2006/relationships/hyperlink" Target="https://sourcewell-mn.gov/solicitations/10369" TargetMode="External"/><Relationship Id="rId382" Type="http://schemas.openxmlformats.org/officeDocument/2006/relationships/hyperlink" Target="https://sourcewell-mn.gov/solicitations/10652" TargetMode="External"/><Relationship Id="rId603" Type="http://schemas.openxmlformats.org/officeDocument/2006/relationships/hyperlink" Target="https://sourcewell-mn.gov/cooperative-purchasing/031423-HPI" TargetMode="External"/><Relationship Id="rId687" Type="http://schemas.openxmlformats.org/officeDocument/2006/relationships/hyperlink" Target="https://sourcewell-mn.gov/cooperative-purchasing/072822-RBZ" TargetMode="External"/><Relationship Id="rId810" Type="http://schemas.openxmlformats.org/officeDocument/2006/relationships/hyperlink" Target="https://sourcewell-mn.gov/solicitations/10821" TargetMode="External"/><Relationship Id="rId908" Type="http://schemas.openxmlformats.org/officeDocument/2006/relationships/hyperlink" Target="https://sourcewell-mn.gov/solicitations/10341" TargetMode="External"/><Relationship Id="rId1233" Type="http://schemas.openxmlformats.org/officeDocument/2006/relationships/hyperlink" Target="https://sourcewell-mn.gov/cooperative-purchasing/070821-SCI" TargetMode="External"/><Relationship Id="rId1440" Type="http://schemas.openxmlformats.org/officeDocument/2006/relationships/hyperlink" Target="https://sourcewell-mn.gov/solicitations/10848" TargetMode="External"/><Relationship Id="rId1538" Type="http://schemas.openxmlformats.org/officeDocument/2006/relationships/hyperlink" Target="https://sourcewell-mn.gov/solicitations/10848" TargetMode="External"/><Relationship Id="rId242" Type="http://schemas.openxmlformats.org/officeDocument/2006/relationships/hyperlink" Target="https://sourcewell-mn.gov/solicitations/10817" TargetMode="External"/><Relationship Id="rId894" Type="http://schemas.openxmlformats.org/officeDocument/2006/relationships/hyperlink" Target="https://sourcewell-mn.gov/solicitations/10688" TargetMode="External"/><Relationship Id="rId1177" Type="http://schemas.openxmlformats.org/officeDocument/2006/relationships/hyperlink" Target="https://sourcewell-mn.gov/cooperative-purchasing/122123-RVG-4" TargetMode="External"/><Relationship Id="rId1300" Type="http://schemas.openxmlformats.org/officeDocument/2006/relationships/hyperlink" Target="https://sourcewell-mn.gov/solicitations/10462" TargetMode="External"/><Relationship Id="rId37" Type="http://schemas.openxmlformats.org/officeDocument/2006/relationships/hyperlink" Target="https://sourcewell-mn.gov/cooperative-purchasing/070821-AGI-2" TargetMode="External"/><Relationship Id="rId102" Type="http://schemas.openxmlformats.org/officeDocument/2006/relationships/hyperlink" Target="https://sourcewell-mn.gov/solicitations/10705" TargetMode="External"/><Relationship Id="rId547" Type="http://schemas.openxmlformats.org/officeDocument/2006/relationships/hyperlink" Target="https://sourcewell-mn.gov/cooperative-purchasing/020421-GGI" TargetMode="External"/><Relationship Id="rId754" Type="http://schemas.openxmlformats.org/officeDocument/2006/relationships/hyperlink" Target="https://sourcewell-mn.gov/solicitations/10629" TargetMode="External"/><Relationship Id="rId961" Type="http://schemas.openxmlformats.org/officeDocument/2006/relationships/hyperlink" Target="https://sourcewell-mn.gov/cooperative-purchasing/020124-MES" TargetMode="External"/><Relationship Id="rId1384" Type="http://schemas.openxmlformats.org/officeDocument/2006/relationships/hyperlink" Target="https://sourcewell-mn.gov/solicitations/10457" TargetMode="External"/><Relationship Id="rId1591" Type="http://schemas.openxmlformats.org/officeDocument/2006/relationships/hyperlink" Target="https://sourcewell-mn.gov/cooperative-purchasing/090122-WHL" TargetMode="External"/><Relationship Id="rId1605" Type="http://schemas.openxmlformats.org/officeDocument/2006/relationships/hyperlink" Target="https://sourcewell-mn.gov/cooperative-purchasing/031121-WDE" TargetMode="External"/><Relationship Id="rId90" Type="http://schemas.openxmlformats.org/officeDocument/2006/relationships/hyperlink" Target="https://sourcewell-mn.gov/solicitations/10544" TargetMode="External"/><Relationship Id="rId186" Type="http://schemas.openxmlformats.org/officeDocument/2006/relationships/hyperlink" Target="https://sourcewell-mn.gov/solicitations/10851" TargetMode="External"/><Relationship Id="rId393" Type="http://schemas.openxmlformats.org/officeDocument/2006/relationships/hyperlink" Target="https://sourcewell-mn.gov/cooperative-purchasing/031224-ELF" TargetMode="External"/><Relationship Id="rId407" Type="http://schemas.openxmlformats.org/officeDocument/2006/relationships/hyperlink" Target="https://sourcewell-mn.gov/cooperative-purchasing/071624-ENE" TargetMode="External"/><Relationship Id="rId614" Type="http://schemas.openxmlformats.org/officeDocument/2006/relationships/hyperlink" Target="https://sourcewell-mn.gov/solicitations/10605" TargetMode="External"/><Relationship Id="rId821" Type="http://schemas.openxmlformats.org/officeDocument/2006/relationships/hyperlink" Target="https://sourcewell-mn.gov/cooperative-purchasing/010424-LIO" TargetMode="External"/><Relationship Id="rId1037" Type="http://schemas.openxmlformats.org/officeDocument/2006/relationships/hyperlink" Target="https://sourcewell-mn.gov/cooperative-purchasing/010721-ODR" TargetMode="External"/><Relationship Id="rId1244" Type="http://schemas.openxmlformats.org/officeDocument/2006/relationships/hyperlink" Target="https://sourcewell-mn.gov/solicitations/10355" TargetMode="External"/><Relationship Id="rId1451" Type="http://schemas.openxmlformats.org/officeDocument/2006/relationships/hyperlink" Target="https://sourcewell-mn.gov/cooperative-purchasing/031622-TNA" TargetMode="External"/><Relationship Id="rId253" Type="http://schemas.openxmlformats.org/officeDocument/2006/relationships/hyperlink" Target="https://sourcewell-mn.gov/cooperative-purchasing/051623-CLA" TargetMode="External"/><Relationship Id="rId460" Type="http://schemas.openxmlformats.org/officeDocument/2006/relationships/hyperlink" Target="https://sourcewell-mn.gov/solicitations/10462" TargetMode="External"/><Relationship Id="rId698" Type="http://schemas.openxmlformats.org/officeDocument/2006/relationships/hyperlink" Target="https://sourcewell-mn.gov/solicitations/10827" TargetMode="External"/><Relationship Id="rId919" Type="http://schemas.openxmlformats.org/officeDocument/2006/relationships/hyperlink" Target="https://sourcewell-mn.gov/cooperative-purchasing/062222-AEB-1" TargetMode="External"/><Relationship Id="rId1090" Type="http://schemas.openxmlformats.org/officeDocument/2006/relationships/hyperlink" Target="https://sourcewell-mn.gov/solicitations/10387" TargetMode="External"/><Relationship Id="rId1104" Type="http://schemas.openxmlformats.org/officeDocument/2006/relationships/hyperlink" Target="https://sourcewell-mn.gov/solicitations/10643" TargetMode="External"/><Relationship Id="rId1311" Type="http://schemas.openxmlformats.org/officeDocument/2006/relationships/hyperlink" Target="https://sourcewell-mn.gov/cooperative-purchasing/091423-SCC" TargetMode="External"/><Relationship Id="rId1549" Type="http://schemas.openxmlformats.org/officeDocument/2006/relationships/hyperlink" Target="https://sourcewell-mn.gov/cooperative-purchasing/091024-WVE" TargetMode="External"/><Relationship Id="rId48" Type="http://schemas.openxmlformats.org/officeDocument/2006/relationships/hyperlink" Target="https://sourcewell-mn.gov/solicitations/10581" TargetMode="External"/><Relationship Id="rId113" Type="http://schemas.openxmlformats.org/officeDocument/2006/relationships/hyperlink" Target="https://sourcewell-mn.gov/cooperative-purchasing/120122-AVY" TargetMode="External"/><Relationship Id="rId320" Type="http://schemas.openxmlformats.org/officeDocument/2006/relationships/hyperlink" Target="https://sourcewell-mn.gov/solicitations/10836" TargetMode="External"/><Relationship Id="rId558" Type="http://schemas.openxmlformats.org/officeDocument/2006/relationships/hyperlink" Target="https://sourcewell-mn.gov/solicitations/10011" TargetMode="External"/><Relationship Id="rId765" Type="http://schemas.openxmlformats.org/officeDocument/2006/relationships/hyperlink" Target="https://sourcewell-mn.gov/cooperative-purchasing/122220-KBA" TargetMode="External"/><Relationship Id="rId972" Type="http://schemas.openxmlformats.org/officeDocument/2006/relationships/hyperlink" Target="https://sourcewell-mn.gov/solicitations/10437" TargetMode="External"/><Relationship Id="rId1188" Type="http://schemas.openxmlformats.org/officeDocument/2006/relationships/hyperlink" Target="https://sourcewell-mn.gov/solicitations/10352" TargetMode="External"/><Relationship Id="rId1395" Type="http://schemas.openxmlformats.org/officeDocument/2006/relationships/hyperlink" Target="https://sourcewell-mn.gov/cooperative-purchasing/020923-TER" TargetMode="External"/><Relationship Id="rId1409" Type="http://schemas.openxmlformats.org/officeDocument/2006/relationships/hyperlink" Target="https://sourcewell-mn.gov/cooperative-purchasing/101221-TPM" TargetMode="External"/><Relationship Id="rId1616" Type="http://schemas.openxmlformats.org/officeDocument/2006/relationships/hyperlink" Target="https://sourcewell-mn.gov/solicitations/10705" TargetMode="External"/><Relationship Id="rId197" Type="http://schemas.openxmlformats.org/officeDocument/2006/relationships/hyperlink" Target="https://sourcewell-mn.gov/cooperative-purchasing/020723-CBS" TargetMode="External"/><Relationship Id="rId418" Type="http://schemas.openxmlformats.org/officeDocument/2006/relationships/hyperlink" Target="https://sourcewell-mn.gov/solicitations/10354" TargetMode="External"/><Relationship Id="rId625" Type="http://schemas.openxmlformats.org/officeDocument/2006/relationships/hyperlink" Target="https://sourcewell-mn.gov/cooperative-purchasing/030122-ARI" TargetMode="External"/><Relationship Id="rId832" Type="http://schemas.openxmlformats.org/officeDocument/2006/relationships/hyperlink" Target="https://sourcewell-mn.gov/solicitations/10852" TargetMode="External"/><Relationship Id="rId1048" Type="http://schemas.openxmlformats.org/officeDocument/2006/relationships/hyperlink" Target="https://sourcewell-mn.gov/solicitations/10363" TargetMode="External"/><Relationship Id="rId1255" Type="http://schemas.openxmlformats.org/officeDocument/2006/relationships/hyperlink" Target="https://sourcewell-mn.gov/cooperative-purchasing/091323-SHW" TargetMode="External"/><Relationship Id="rId1462" Type="http://schemas.openxmlformats.org/officeDocument/2006/relationships/hyperlink" Target="https://sourcewell-mn.gov/solicitations/10502" TargetMode="External"/><Relationship Id="rId264" Type="http://schemas.openxmlformats.org/officeDocument/2006/relationships/hyperlink" Target="https://sourcewell-mn.gov/solicitations/10924" TargetMode="External"/><Relationship Id="rId471" Type="http://schemas.openxmlformats.org/officeDocument/2006/relationships/hyperlink" Target="https://sourcewell-mn.gov/cooperative-purchasing/010424-FDX" TargetMode="External"/><Relationship Id="rId1115" Type="http://schemas.openxmlformats.org/officeDocument/2006/relationships/hyperlink" Target="https://sourcewell-mn.gov/cooperative-purchasing/030223-PSO" TargetMode="External"/><Relationship Id="rId1322" Type="http://schemas.openxmlformats.org/officeDocument/2006/relationships/hyperlink" Target="https://sourcewell-mn.gov/solicitations/10363" TargetMode="External"/><Relationship Id="rId59" Type="http://schemas.openxmlformats.org/officeDocument/2006/relationships/hyperlink" Target="https://sourcewell-mn.gov/cooperative-purchasing/092922-AGO" TargetMode="External"/><Relationship Id="rId124" Type="http://schemas.openxmlformats.org/officeDocument/2006/relationships/hyperlink" Target="https://sourcewell-mn.gov/solicitations/10346" TargetMode="External"/><Relationship Id="rId569" Type="http://schemas.openxmlformats.org/officeDocument/2006/relationships/hyperlink" Target="https://sourcewell-mn.gov/cooperative-purchasing/031121-ACO-1" TargetMode="External"/><Relationship Id="rId776" Type="http://schemas.openxmlformats.org/officeDocument/2006/relationships/hyperlink" Target="https://sourcewell-mn.gov/solicitations/10847" TargetMode="External"/><Relationship Id="rId983" Type="http://schemas.openxmlformats.org/officeDocument/2006/relationships/hyperlink" Target="https://sourcewell-mn.gov/cooperative-purchasing/030223-NVC" TargetMode="External"/><Relationship Id="rId1199" Type="http://schemas.openxmlformats.org/officeDocument/2006/relationships/hyperlink" Target="https://sourcewell-mn.gov/cooperative-purchasing/020221-RTA" TargetMode="External"/><Relationship Id="rId331" Type="http://schemas.openxmlformats.org/officeDocument/2006/relationships/hyperlink" Target="https://sourcewell-mn.gov/cooperative-purchasing/110923-DBM" TargetMode="External"/><Relationship Id="rId429" Type="http://schemas.openxmlformats.org/officeDocument/2006/relationships/hyperlink" Target="https://sourcewell-mn.gov/cooperative-purchasing/111522-AGI-1" TargetMode="External"/><Relationship Id="rId636" Type="http://schemas.openxmlformats.org/officeDocument/2006/relationships/hyperlink" Target="https://sourcewell-mn.gov/solicitations/10386" TargetMode="External"/><Relationship Id="rId1059" Type="http://schemas.openxmlformats.org/officeDocument/2006/relationships/hyperlink" Target="https://sourcewell-mn.gov/cooperative-purchasing/061323-SII-1" TargetMode="External"/><Relationship Id="rId1266" Type="http://schemas.openxmlformats.org/officeDocument/2006/relationships/hyperlink" Target="https://sourcewell-mn.gov/solicitations/10355" TargetMode="External"/><Relationship Id="rId1473" Type="http://schemas.openxmlformats.org/officeDocument/2006/relationships/hyperlink" Target="https://sourcewell-mn.gov/cooperative-purchasing/090121-UPS" TargetMode="External"/><Relationship Id="rId843" Type="http://schemas.openxmlformats.org/officeDocument/2006/relationships/hyperlink" Target="https://sourcewell-mn.gov/cooperative-purchasing/092922-MCT" TargetMode="External"/><Relationship Id="rId1126" Type="http://schemas.openxmlformats.org/officeDocument/2006/relationships/hyperlink" Target="https://sourcewell-mn.gov/solicitations/10671" TargetMode="External"/><Relationship Id="rId275" Type="http://schemas.openxmlformats.org/officeDocument/2006/relationships/hyperlink" Target="https://sourcewell-mn.gov/cooperative-purchasing/063022-COK" TargetMode="External"/><Relationship Id="rId482" Type="http://schemas.openxmlformats.org/officeDocument/2006/relationships/hyperlink" Target="https://sourcewell-mn.gov/solicitations/10639" TargetMode="External"/><Relationship Id="rId703" Type="http://schemas.openxmlformats.org/officeDocument/2006/relationships/hyperlink" Target="https://sourcewell-mn.gov/cooperative-purchasing/040924-JPA" TargetMode="External"/><Relationship Id="rId910" Type="http://schemas.openxmlformats.org/officeDocument/2006/relationships/hyperlink" Target="https://sourcewell-mn.gov/solicitations/10817" TargetMode="External"/><Relationship Id="rId1333" Type="http://schemas.openxmlformats.org/officeDocument/2006/relationships/hyperlink" Target="https://sourcewell-mn.gov/cooperative-purchasing/062320-SNB" TargetMode="External"/><Relationship Id="rId1540" Type="http://schemas.openxmlformats.org/officeDocument/2006/relationships/hyperlink" Target="https://sourcewell-mn.gov/solicitations/10551" TargetMode="External"/><Relationship Id="rId135" Type="http://schemas.openxmlformats.org/officeDocument/2006/relationships/hyperlink" Target="https://sourcewell-mn.gov/cooperative-purchasing/011124-BLA" TargetMode="External"/><Relationship Id="rId342" Type="http://schemas.openxmlformats.org/officeDocument/2006/relationships/hyperlink" Target="https://sourcewell-mn.gov/solicitations/10885" TargetMode="External"/><Relationship Id="rId787" Type="http://schemas.openxmlformats.org/officeDocument/2006/relationships/hyperlink" Target="https://sourcewell-mn.gov/cooperative-purchasing/020624-LCS" TargetMode="External"/><Relationship Id="rId994" Type="http://schemas.openxmlformats.org/officeDocument/2006/relationships/hyperlink" Target="https://sourcewell-mn.gov/solicitations/10882" TargetMode="External"/><Relationship Id="rId1400" Type="http://schemas.openxmlformats.org/officeDocument/2006/relationships/hyperlink" Target="https://sourcewell-mn.gov/solicitations/10968" TargetMode="External"/><Relationship Id="rId202" Type="http://schemas.openxmlformats.org/officeDocument/2006/relationships/hyperlink" Target="https://sourcewell-mn.gov/solicitations/10368" TargetMode="External"/><Relationship Id="rId647" Type="http://schemas.openxmlformats.org/officeDocument/2006/relationships/hyperlink" Target="https://sourcewell-mn.gov/cooperative-purchasing/053024-HYS" TargetMode="External"/><Relationship Id="rId854" Type="http://schemas.openxmlformats.org/officeDocument/2006/relationships/hyperlink" Target="https://sourcewell-mn.gov/solicitations/10688" TargetMode="External"/><Relationship Id="rId1277" Type="http://schemas.openxmlformats.org/officeDocument/2006/relationships/hyperlink" Target="https://sourcewell-mn.gov/cooperative-purchasing/010521-LSI-3" TargetMode="External"/><Relationship Id="rId1484" Type="http://schemas.openxmlformats.org/officeDocument/2006/relationships/hyperlink" Target="https://sourcewell-mn.gov/solicitations/10346" TargetMode="External"/><Relationship Id="rId286" Type="http://schemas.openxmlformats.org/officeDocument/2006/relationships/hyperlink" Target="https://sourcewell-mn.gov/solicitations/10962" TargetMode="External"/><Relationship Id="rId493" Type="http://schemas.openxmlformats.org/officeDocument/2006/relationships/hyperlink" Target="https://sourcewell-mn.gov/cooperative-purchasing/031622-FVL" TargetMode="External"/><Relationship Id="rId507" Type="http://schemas.openxmlformats.org/officeDocument/2006/relationships/hyperlink" Target="https://sourcewell-mn.gov/cooperative-purchasing/101221-GPV" TargetMode="External"/><Relationship Id="rId714" Type="http://schemas.openxmlformats.org/officeDocument/2006/relationships/hyperlink" Target="https://sourcewell-mn.gov/solicitations/10011" TargetMode="External"/><Relationship Id="rId921" Type="http://schemas.openxmlformats.org/officeDocument/2006/relationships/hyperlink" Target="https://sourcewell-mn.gov/cooperative-purchasing/031721-MBI" TargetMode="External"/><Relationship Id="rId1137" Type="http://schemas.openxmlformats.org/officeDocument/2006/relationships/hyperlink" Target="https://sourcewell-mn.gov/cooperative-purchasing/051321-QKT" TargetMode="External"/><Relationship Id="rId1344" Type="http://schemas.openxmlformats.org/officeDocument/2006/relationships/hyperlink" Target="https://sourcewell-mn.gov/solicitations/10502" TargetMode="External"/><Relationship Id="rId1551" Type="http://schemas.openxmlformats.org/officeDocument/2006/relationships/hyperlink" Target="https://sourcewell-mn.gov/cooperative-purchasing/040621-WQI" TargetMode="External"/><Relationship Id="rId50" Type="http://schemas.openxmlformats.org/officeDocument/2006/relationships/hyperlink" Target="https://sourcewell-mn.gov/solicitations/10341" TargetMode="External"/><Relationship Id="rId146" Type="http://schemas.openxmlformats.org/officeDocument/2006/relationships/hyperlink" Target="https://sourcewell-mn.gov/solicitations/10962" TargetMode="External"/><Relationship Id="rId353" Type="http://schemas.openxmlformats.org/officeDocument/2006/relationships/hyperlink" Target="https://sourcewell-mn.gov/cooperative-purchasing/121923-DVT" TargetMode="External"/><Relationship Id="rId560" Type="http://schemas.openxmlformats.org/officeDocument/2006/relationships/hyperlink" Target="https://sourcewell-mn.gov/solicitations/10453" TargetMode="External"/><Relationship Id="rId798" Type="http://schemas.openxmlformats.org/officeDocument/2006/relationships/hyperlink" Target="https://sourcewell-mn.gov/solicitations/10544" TargetMode="External"/><Relationship Id="rId1190" Type="http://schemas.openxmlformats.org/officeDocument/2006/relationships/hyperlink" Target="https://sourcewell-mn.gov/solicitations/10652" TargetMode="External"/><Relationship Id="rId1204" Type="http://schemas.openxmlformats.org/officeDocument/2006/relationships/hyperlink" Target="https://sourcewell-mn.gov/solicitations/10351" TargetMode="External"/><Relationship Id="rId1411" Type="http://schemas.openxmlformats.org/officeDocument/2006/relationships/hyperlink" Target="https://sourcewell-mn.gov/cooperative-purchasing/070821-TGR" TargetMode="External"/><Relationship Id="rId213" Type="http://schemas.openxmlformats.org/officeDocument/2006/relationships/hyperlink" Target="https://sourcewell-mn.gov/cooperative-purchasing/092222-CAT" TargetMode="External"/><Relationship Id="rId420" Type="http://schemas.openxmlformats.org/officeDocument/2006/relationships/hyperlink" Target="https://sourcewell-mn.gov/solicitations/10352" TargetMode="External"/><Relationship Id="rId658" Type="http://schemas.openxmlformats.org/officeDocument/2006/relationships/hyperlink" Target="https://sourcewell-mn.gov/solicitations/10369" TargetMode="External"/><Relationship Id="rId865" Type="http://schemas.openxmlformats.org/officeDocument/2006/relationships/hyperlink" Target="https://sourcewell-mn.gov/cooperative-purchasing/093021-AEB" TargetMode="External"/><Relationship Id="rId1050" Type="http://schemas.openxmlformats.org/officeDocument/2006/relationships/hyperlink" Target="https://sourcewell-mn.gov/solicitations/10581" TargetMode="External"/><Relationship Id="rId1288" Type="http://schemas.openxmlformats.org/officeDocument/2006/relationships/hyperlink" Target="https://sourcewell-mn.gov/solicitations/10346" TargetMode="External"/><Relationship Id="rId1495" Type="http://schemas.openxmlformats.org/officeDocument/2006/relationships/hyperlink" Target="https://sourcewell-mn.gov/cooperative-purchasing/031224-VAL" TargetMode="External"/><Relationship Id="rId1509" Type="http://schemas.openxmlformats.org/officeDocument/2006/relationships/hyperlink" Target="https://sourcewell-mn.gov/cooperative-purchasing/071624-VER" TargetMode="External"/><Relationship Id="rId297" Type="http://schemas.openxmlformats.org/officeDocument/2006/relationships/hyperlink" Target="https://sourcewell-mn.gov/cooperative-purchasing/120423-CRBIQ" TargetMode="External"/><Relationship Id="rId518" Type="http://schemas.openxmlformats.org/officeDocument/2006/relationships/hyperlink" Target="https://sourcewell-mn.gov/solicitations/10592" TargetMode="External"/><Relationship Id="rId725" Type="http://schemas.openxmlformats.org/officeDocument/2006/relationships/hyperlink" Target="https://sourcewell-mn.gov/cooperative-purchasing/080824-JHN" TargetMode="External"/><Relationship Id="rId932" Type="http://schemas.openxmlformats.org/officeDocument/2006/relationships/hyperlink" Target="https://sourcewell-mn.gov/solicitations/10377" TargetMode="External"/><Relationship Id="rId1148" Type="http://schemas.openxmlformats.org/officeDocument/2006/relationships/hyperlink" Target="https://sourcewell-mn.gov/solicitations/10346" TargetMode="External"/><Relationship Id="rId1355" Type="http://schemas.openxmlformats.org/officeDocument/2006/relationships/hyperlink" Target="https://sourcewell-mn.gov/cooperative-purchasing/080321-TSI" TargetMode="External"/><Relationship Id="rId1562" Type="http://schemas.openxmlformats.org/officeDocument/2006/relationships/hyperlink" Target="https://sourcewell-mn.gov/solicitations/10608" TargetMode="External"/><Relationship Id="rId157" Type="http://schemas.openxmlformats.org/officeDocument/2006/relationships/hyperlink" Target="https://sourcewell-mn.gov/cooperative-purchasing/020923-CEC" TargetMode="External"/><Relationship Id="rId364" Type="http://schemas.openxmlformats.org/officeDocument/2006/relationships/hyperlink" Target="https://sourcewell-mn.gov/solicitations/10847" TargetMode="External"/><Relationship Id="rId1008" Type="http://schemas.openxmlformats.org/officeDocument/2006/relationships/hyperlink" Target="https://sourcewell-mn.gov/solicitations/10348" TargetMode="External"/><Relationship Id="rId1215" Type="http://schemas.openxmlformats.org/officeDocument/2006/relationships/hyperlink" Target="https://sourcewell-mn.gov/cooperative-purchasing/020221-SAM" TargetMode="External"/><Relationship Id="rId1422" Type="http://schemas.openxmlformats.org/officeDocument/2006/relationships/hyperlink" Target="https://sourcewell-mn.gov/solicitations/10852" TargetMode="External"/><Relationship Id="rId61" Type="http://schemas.openxmlformats.org/officeDocument/2006/relationships/hyperlink" Target="https://sourcewell-mn.gov/cooperative-purchasing/112420-ARC" TargetMode="External"/><Relationship Id="rId571" Type="http://schemas.openxmlformats.org/officeDocument/2006/relationships/hyperlink" Target="https://sourcewell-mn.gov/cooperative-purchasing/070821-GCL" TargetMode="External"/><Relationship Id="rId669" Type="http://schemas.openxmlformats.org/officeDocument/2006/relationships/hyperlink" Target="https://sourcewell-mn.gov/cooperative-purchasing/071321-INF" TargetMode="External"/><Relationship Id="rId876" Type="http://schemas.openxmlformats.org/officeDocument/2006/relationships/hyperlink" Target="https://sourcewell-mn.gov/solicitations/10791" TargetMode="External"/><Relationship Id="rId1299" Type="http://schemas.openxmlformats.org/officeDocument/2006/relationships/hyperlink" Target="https://sourcewell-mn.gov/cooperative-purchasing/113021-RVG-4" TargetMode="External"/><Relationship Id="rId19" Type="http://schemas.openxmlformats.org/officeDocument/2006/relationships/hyperlink" Target="https://sourcewell-mn.gov/cooperative-purchasing/110122-ADB" TargetMode="External"/><Relationship Id="rId224" Type="http://schemas.openxmlformats.org/officeDocument/2006/relationships/hyperlink" Target="https://sourcewell-mn.gov/solicitations/10394" TargetMode="External"/><Relationship Id="rId431" Type="http://schemas.openxmlformats.org/officeDocument/2006/relationships/hyperlink" Target="https://sourcewell-mn.gov/cooperative-purchasing/122123-EXL" TargetMode="External"/><Relationship Id="rId529" Type="http://schemas.openxmlformats.org/officeDocument/2006/relationships/hyperlink" Target="https://sourcewell-mn.gov/cooperative-purchasing/020223-TBO" TargetMode="External"/><Relationship Id="rId736" Type="http://schemas.openxmlformats.org/officeDocument/2006/relationships/hyperlink" Target="https://sourcewell-mn.gov/solicitations/10852" TargetMode="External"/><Relationship Id="rId1061" Type="http://schemas.openxmlformats.org/officeDocument/2006/relationships/hyperlink" Target="https://sourcewell-mn.gov/cooperative-purchasing/092623-PTRSN" TargetMode="External"/><Relationship Id="rId1159" Type="http://schemas.openxmlformats.org/officeDocument/2006/relationships/hyperlink" Target="https://sourcewell-mn.gov/cooperative-purchasing/051623-RLC" TargetMode="External"/><Relationship Id="rId1366" Type="http://schemas.openxmlformats.org/officeDocument/2006/relationships/hyperlink" Target="https://sourcewell-mn.gov/solicitations/10622" TargetMode="External"/><Relationship Id="rId168" Type="http://schemas.openxmlformats.org/officeDocument/2006/relationships/hyperlink" Target="https://sourcewell-mn.gov/solicitations/10367" TargetMode="External"/><Relationship Id="rId943" Type="http://schemas.openxmlformats.org/officeDocument/2006/relationships/hyperlink" Target="https://sourcewell-mn.gov/cooperative-purchasing/031121-MTD" TargetMode="External"/><Relationship Id="rId1019" Type="http://schemas.openxmlformats.org/officeDocument/2006/relationships/hyperlink" Target="https://sourcewell-mn.gov/cooperative-purchasing/121919-OFS" TargetMode="External"/><Relationship Id="rId1573" Type="http://schemas.openxmlformats.org/officeDocument/2006/relationships/hyperlink" Target="https://sourcewell-mn.gov/cooperative-purchasing/062222-DDY-2" TargetMode="External"/><Relationship Id="rId72" Type="http://schemas.openxmlformats.org/officeDocument/2006/relationships/hyperlink" Target="https://sourcewell-mn.gov/solicitations/10358" TargetMode="External"/><Relationship Id="rId375" Type="http://schemas.openxmlformats.org/officeDocument/2006/relationships/hyperlink" Target="https://sourcewell-mn.gov/cooperative-purchasing/092920-EJW" TargetMode="External"/><Relationship Id="rId582" Type="http://schemas.openxmlformats.org/officeDocument/2006/relationships/hyperlink" Target="https://sourcewell-mn.gov/solicitations/10505" TargetMode="External"/><Relationship Id="rId803" Type="http://schemas.openxmlformats.org/officeDocument/2006/relationships/hyperlink" Target="https://sourcewell-mn.gov/cooperative-purchasing/052324-LFF" TargetMode="External"/><Relationship Id="rId1226" Type="http://schemas.openxmlformats.org/officeDocument/2006/relationships/hyperlink" Target="https://sourcewell-mn.gov/solicitations/10885" TargetMode="External"/><Relationship Id="rId1433" Type="http://schemas.openxmlformats.org/officeDocument/2006/relationships/hyperlink" Target="https://sourcewell-mn.gov/cooperative-purchasing/121923-UST" TargetMode="External"/><Relationship Id="rId3" Type="http://schemas.openxmlformats.org/officeDocument/2006/relationships/hyperlink" Target="https://sourcewell-mn.gov/cooperative-purchasing/121923-CEN" TargetMode="External"/><Relationship Id="rId235" Type="http://schemas.openxmlformats.org/officeDocument/2006/relationships/hyperlink" Target="https://sourcewell-mn.gov/cooperative-purchasing/030223-CLT" TargetMode="External"/><Relationship Id="rId442" Type="http://schemas.openxmlformats.org/officeDocument/2006/relationships/hyperlink" Target="https://sourcewell-mn.gov/solicitations/10013" TargetMode="External"/><Relationship Id="rId887" Type="http://schemas.openxmlformats.org/officeDocument/2006/relationships/hyperlink" Target="https://sourcewell-mn.gov/cooperative-purchasing/060624-MGT" TargetMode="External"/><Relationship Id="rId1072" Type="http://schemas.openxmlformats.org/officeDocument/2006/relationships/hyperlink" Target="https://sourcewell-mn.gov/solicitations/10367" TargetMode="External"/><Relationship Id="rId1500" Type="http://schemas.openxmlformats.org/officeDocument/2006/relationships/hyperlink" Target="https://sourcewell-mn.gov/solicitations/10657" TargetMode="External"/><Relationship Id="rId302" Type="http://schemas.openxmlformats.org/officeDocument/2006/relationships/hyperlink" Target="https://sourcewell-mn.gov/solicitations/10440" TargetMode="External"/><Relationship Id="rId747" Type="http://schemas.openxmlformats.org/officeDocument/2006/relationships/hyperlink" Target="https://sourcewell-mn.gov/cooperative-purchasing/080521-KMI" TargetMode="External"/><Relationship Id="rId954" Type="http://schemas.openxmlformats.org/officeDocument/2006/relationships/hyperlink" Target="https://sourcewell-mn.gov/solicitations/10581" TargetMode="External"/><Relationship Id="rId1377" Type="http://schemas.openxmlformats.org/officeDocument/2006/relationships/hyperlink" Target="https://sourcewell-mn.gov/cooperative-purchasing/012722-TLD" TargetMode="External"/><Relationship Id="rId1584" Type="http://schemas.openxmlformats.org/officeDocument/2006/relationships/hyperlink" Target="https://sourcewell-mn.gov/solicitations/10001" TargetMode="External"/><Relationship Id="rId83" Type="http://schemas.openxmlformats.org/officeDocument/2006/relationships/hyperlink" Target="https://sourcewell-mn.gov/cooperative-purchasing/111522-AEB" TargetMode="External"/><Relationship Id="rId179" Type="http://schemas.openxmlformats.org/officeDocument/2006/relationships/hyperlink" Target="https://sourcewell-mn.gov/cooperative-purchasing/071223-BRT" TargetMode="External"/><Relationship Id="rId386" Type="http://schemas.openxmlformats.org/officeDocument/2006/relationships/hyperlink" Target="https://sourcewell-mn.gov/solicitations/10330" TargetMode="External"/><Relationship Id="rId593" Type="http://schemas.openxmlformats.org/officeDocument/2006/relationships/hyperlink" Target="https://sourcewell-mn.gov/cooperative-purchasing/091423-HAWRT" TargetMode="External"/><Relationship Id="rId607" Type="http://schemas.openxmlformats.org/officeDocument/2006/relationships/hyperlink" Target="https://sourcewell-mn.gov/cooperative-purchasing/040924-HRC" TargetMode="External"/><Relationship Id="rId814" Type="http://schemas.openxmlformats.org/officeDocument/2006/relationships/hyperlink" Target="https://sourcewell-mn.gov/solicitations/10629" TargetMode="External"/><Relationship Id="rId1237" Type="http://schemas.openxmlformats.org/officeDocument/2006/relationships/hyperlink" Target="https://sourcewell-mn.gov/cooperative-purchasing/061324-SPS" TargetMode="External"/><Relationship Id="rId1444" Type="http://schemas.openxmlformats.org/officeDocument/2006/relationships/hyperlink" Target="https://sourcewell-mn.gov/solicitations/10876" TargetMode="External"/><Relationship Id="rId246" Type="http://schemas.openxmlformats.org/officeDocument/2006/relationships/hyperlink" Target="https://sourcewell-mn.gov/solicitations/10344" TargetMode="External"/><Relationship Id="rId453" Type="http://schemas.openxmlformats.org/officeDocument/2006/relationships/hyperlink" Target="https://sourcewell-mn.gov/cooperative-purchasing/092922-FTS" TargetMode="External"/><Relationship Id="rId660" Type="http://schemas.openxmlformats.org/officeDocument/2006/relationships/hyperlink" Target="https://sourcewell-mn.gov/solicitations/10344" TargetMode="External"/><Relationship Id="rId898" Type="http://schemas.openxmlformats.org/officeDocument/2006/relationships/hyperlink" Target="https://sourcewell-mn.gov/solicitations/10346" TargetMode="External"/><Relationship Id="rId1083" Type="http://schemas.openxmlformats.org/officeDocument/2006/relationships/hyperlink" Target="https://sourcewell-mn.gov/cooperative-purchasing/011322-PIT" TargetMode="External"/><Relationship Id="rId1290" Type="http://schemas.openxmlformats.org/officeDocument/2006/relationships/hyperlink" Target="https://sourcewell-mn.gov/solicitations/10346" TargetMode="External"/><Relationship Id="rId1304" Type="http://schemas.openxmlformats.org/officeDocument/2006/relationships/hyperlink" Target="https://sourcewell-mn.gov/solicitations/10502" TargetMode="External"/><Relationship Id="rId1511" Type="http://schemas.openxmlformats.org/officeDocument/2006/relationships/hyperlink" Target="https://sourcewell-mn.gov/cooperative-purchasing/082724-VET" TargetMode="External"/><Relationship Id="rId106" Type="http://schemas.openxmlformats.org/officeDocument/2006/relationships/hyperlink" Target="https://sourcewell-mn.gov/solicitations/10505" TargetMode="External"/><Relationship Id="rId313" Type="http://schemas.openxmlformats.org/officeDocument/2006/relationships/hyperlink" Target="https://sourcewell-mn.gov/cooperative-purchasing/030122-CVL" TargetMode="External"/><Relationship Id="rId758" Type="http://schemas.openxmlformats.org/officeDocument/2006/relationships/hyperlink" Target="https://sourcewell-mn.gov/solicitations/10354" TargetMode="External"/><Relationship Id="rId965" Type="http://schemas.openxmlformats.org/officeDocument/2006/relationships/hyperlink" Target="https://sourcewell-mn.gov/cooperative-purchasing/110122-NCH" TargetMode="External"/><Relationship Id="rId1150" Type="http://schemas.openxmlformats.org/officeDocument/2006/relationships/hyperlink" Target="https://sourcewell-mn.gov/solicitations/10465" TargetMode="External"/><Relationship Id="rId1388" Type="http://schemas.openxmlformats.org/officeDocument/2006/relationships/hyperlink" Target="https://sourcewell-mn.gov/solicitations/10551" TargetMode="External"/><Relationship Id="rId1595" Type="http://schemas.openxmlformats.org/officeDocument/2006/relationships/hyperlink" Target="https://sourcewell-mn.gov/cooperative-purchasing/011822-JHK" TargetMode="External"/><Relationship Id="rId1609" Type="http://schemas.openxmlformats.org/officeDocument/2006/relationships/hyperlink" Target="https://sourcewell-mn.gov/cooperative-purchasing/020223-XCM" TargetMode="External"/><Relationship Id="rId10" Type="http://schemas.openxmlformats.org/officeDocument/2006/relationships/hyperlink" Target="https://sourcewell-mn.gov/solicitations/10386" TargetMode="External"/><Relationship Id="rId94" Type="http://schemas.openxmlformats.org/officeDocument/2006/relationships/hyperlink" Target="https://sourcewell-mn.gov/solicitations/10502" TargetMode="External"/><Relationship Id="rId397" Type="http://schemas.openxmlformats.org/officeDocument/2006/relationships/hyperlink" Target="https://sourcewell-mn.gov/cooperative-purchasing/011822-CAE" TargetMode="External"/><Relationship Id="rId520" Type="http://schemas.openxmlformats.org/officeDocument/2006/relationships/hyperlink" Target="https://sourcewell-mn.gov/solicitations/10643" TargetMode="External"/><Relationship Id="rId618" Type="http://schemas.openxmlformats.org/officeDocument/2006/relationships/hyperlink" Target="https://sourcewell-mn.gov/solicitations/10629" TargetMode="External"/><Relationship Id="rId825" Type="http://schemas.openxmlformats.org/officeDocument/2006/relationships/hyperlink" Target="https://sourcewell-mn.gov/cooperative-purchasing/062222-LFM" TargetMode="External"/><Relationship Id="rId1248" Type="http://schemas.openxmlformats.org/officeDocument/2006/relationships/hyperlink" Target="https://sourcewell-mn.gov/solicitations/10354" TargetMode="External"/><Relationship Id="rId1455" Type="http://schemas.openxmlformats.org/officeDocument/2006/relationships/hyperlink" Target="https://sourcewell-mn.gov/cooperative-purchasing/111522-TYM" TargetMode="External"/><Relationship Id="rId257" Type="http://schemas.openxmlformats.org/officeDocument/2006/relationships/hyperlink" Target="https://sourcewell-mn.gov/cooperative-purchasing/092424-CFB" TargetMode="External"/><Relationship Id="rId464" Type="http://schemas.openxmlformats.org/officeDocument/2006/relationships/hyperlink" Target="https://sourcewell-mn.gov/solicitations/10502" TargetMode="External"/><Relationship Id="rId1010" Type="http://schemas.openxmlformats.org/officeDocument/2006/relationships/hyperlink" Target="https://sourcewell-mn.gov/solicitations/10852" TargetMode="External"/><Relationship Id="rId1094" Type="http://schemas.openxmlformats.org/officeDocument/2006/relationships/hyperlink" Target="https://sourcewell-mn.gov/solicitations/10349" TargetMode="External"/><Relationship Id="rId1108" Type="http://schemas.openxmlformats.org/officeDocument/2006/relationships/hyperlink" Target="https://sourcewell-mn.gov/solicitations/10741" TargetMode="External"/><Relationship Id="rId1315" Type="http://schemas.openxmlformats.org/officeDocument/2006/relationships/hyperlink" Target="https://sourcewell-mn.gov/cooperative-purchasing/101320-SCC" TargetMode="External"/><Relationship Id="rId117" Type="http://schemas.openxmlformats.org/officeDocument/2006/relationships/hyperlink" Target="https://sourcewell-mn.gov/cooperative-purchasing/101223-AXN" TargetMode="External"/><Relationship Id="rId671" Type="http://schemas.openxmlformats.org/officeDocument/2006/relationships/hyperlink" Target="https://sourcewell-mn.gov/cooperative-purchasing/061324-INF" TargetMode="External"/><Relationship Id="rId769" Type="http://schemas.openxmlformats.org/officeDocument/2006/relationships/hyperlink" Target="https://sourcewell-mn.gov/cooperative-purchasing/062222-KUE" TargetMode="External"/><Relationship Id="rId976" Type="http://schemas.openxmlformats.org/officeDocument/2006/relationships/hyperlink" Target="https://sourcewell-mn.gov/solicitations/10723" TargetMode="External"/><Relationship Id="rId1399" Type="http://schemas.openxmlformats.org/officeDocument/2006/relationships/hyperlink" Target="https://sourcewell-mn.gov/cooperative-purchasing/091024-JCS" TargetMode="External"/><Relationship Id="rId324" Type="http://schemas.openxmlformats.org/officeDocument/2006/relationships/hyperlink" Target="https://sourcewell-mn.gov/solicitations/10723" TargetMode="External"/><Relationship Id="rId531" Type="http://schemas.openxmlformats.org/officeDocument/2006/relationships/hyperlink" Target="https://sourcewell-mn.gov/cooperative-purchasing/050924-PTA-1" TargetMode="External"/><Relationship Id="rId629" Type="http://schemas.openxmlformats.org/officeDocument/2006/relationships/hyperlink" Target="https://sourcewell-mn.gov/cooperative-purchasing/062723-HSD" TargetMode="External"/><Relationship Id="rId1161" Type="http://schemas.openxmlformats.org/officeDocument/2006/relationships/hyperlink" Target="https://sourcewell-mn.gov/cooperative-purchasing/122123-RVG" TargetMode="External"/><Relationship Id="rId1259" Type="http://schemas.openxmlformats.org/officeDocument/2006/relationships/hyperlink" Target="https://sourcewell-mn.gov/cooperative-purchasing/051123-SIA" TargetMode="External"/><Relationship Id="rId1466" Type="http://schemas.openxmlformats.org/officeDocument/2006/relationships/hyperlink" Target="https://sourcewell-mn.gov/solicitations/10328" TargetMode="External"/><Relationship Id="rId836" Type="http://schemas.openxmlformats.org/officeDocument/2006/relationships/hyperlink" Target="https://sourcewell-mn.gov/solicitations/10870" TargetMode="External"/><Relationship Id="rId1021" Type="http://schemas.openxmlformats.org/officeDocument/2006/relationships/hyperlink" Target="https://sourcewell-mn.gov/cooperative-purchasing/091423-OFS" TargetMode="External"/><Relationship Id="rId1119" Type="http://schemas.openxmlformats.org/officeDocument/2006/relationships/hyperlink" Target="https://sourcewell-mn.gov/cooperative-purchasing/020923-PGS" TargetMode="External"/><Relationship Id="rId903" Type="http://schemas.openxmlformats.org/officeDocument/2006/relationships/hyperlink" Target="https://sourcewell-mn.gov/cooperative-purchasing/020624-MCA" TargetMode="External"/><Relationship Id="rId1326" Type="http://schemas.openxmlformats.org/officeDocument/2006/relationships/hyperlink" Target="https://sourcewell-mn.gov/solicitations/10821" TargetMode="External"/><Relationship Id="rId1533" Type="http://schemas.openxmlformats.org/officeDocument/2006/relationships/hyperlink" Target="https://sourcewell-mn.gov/cooperative-purchasing/062222-VCM" TargetMode="External"/><Relationship Id="rId32" Type="http://schemas.openxmlformats.org/officeDocument/2006/relationships/hyperlink" Target="https://sourcewell-mn.gov/solicitations/10730" TargetMode="External"/><Relationship Id="rId1600" Type="http://schemas.openxmlformats.org/officeDocument/2006/relationships/hyperlink" Target="https://sourcewell-mn.gov/solicitations/10544" TargetMode="External"/><Relationship Id="rId181" Type="http://schemas.openxmlformats.org/officeDocument/2006/relationships/hyperlink" Target="https://sourcewell-mn.gov/cooperative-purchasing/093021-BUC" TargetMode="External"/><Relationship Id="rId279" Type="http://schemas.openxmlformats.org/officeDocument/2006/relationships/hyperlink" Target="https://sourcewell-mn.gov/cooperative-purchasing/011124-CPS" TargetMode="External"/><Relationship Id="rId486" Type="http://schemas.openxmlformats.org/officeDocument/2006/relationships/hyperlink" Target="https://sourcewell-mn.gov/solicitations/10410" TargetMode="External"/><Relationship Id="rId693" Type="http://schemas.openxmlformats.org/officeDocument/2006/relationships/hyperlink" Target="https://sourcewell-mn.gov/cooperative-purchasing/101223-IPRO" TargetMode="External"/><Relationship Id="rId139" Type="http://schemas.openxmlformats.org/officeDocument/2006/relationships/hyperlink" Target="https://sourcewell-mn.gov/cooperative-purchasing/120423-BLKAY" TargetMode="External"/><Relationship Id="rId346" Type="http://schemas.openxmlformats.org/officeDocument/2006/relationships/hyperlink" Target="https://sourcewell-mn.gov/solicitations/10827" TargetMode="External"/><Relationship Id="rId553" Type="http://schemas.openxmlformats.org/officeDocument/2006/relationships/hyperlink" Target="https://sourcewell-mn.gov/cooperative-purchasing/012821-GDI" TargetMode="External"/><Relationship Id="rId760" Type="http://schemas.openxmlformats.org/officeDocument/2006/relationships/hyperlink" Target="https://sourcewell-mn.gov/solicitations/10919" TargetMode="External"/><Relationship Id="rId998" Type="http://schemas.openxmlformats.org/officeDocument/2006/relationships/hyperlink" Target="https://sourcewell-mn.gov/solicitations/10484" TargetMode="External"/><Relationship Id="rId1183" Type="http://schemas.openxmlformats.org/officeDocument/2006/relationships/hyperlink" Target="https://sourcewell-mn.gov/cooperative-purchasing/061323-RPP" TargetMode="External"/><Relationship Id="rId1390" Type="http://schemas.openxmlformats.org/officeDocument/2006/relationships/hyperlink" Target="https://sourcewell-mn.gov/solicitations/10608" TargetMode="External"/><Relationship Id="rId206" Type="http://schemas.openxmlformats.org/officeDocument/2006/relationships/hyperlink" Target="https://sourcewell-mn.gov/solicitations/10629" TargetMode="External"/><Relationship Id="rId413" Type="http://schemas.openxmlformats.org/officeDocument/2006/relationships/hyperlink" Target="https://sourcewell-mn.gov/cooperative-purchasing/113021-RVG-1" TargetMode="External"/><Relationship Id="rId858" Type="http://schemas.openxmlformats.org/officeDocument/2006/relationships/hyperlink" Target="https://sourcewell-mn.gov/solicitations/10367" TargetMode="External"/><Relationship Id="rId1043" Type="http://schemas.openxmlformats.org/officeDocument/2006/relationships/hyperlink" Target="https://sourcewell-mn.gov/cooperative-purchasing/051123-PAC" TargetMode="External"/><Relationship Id="rId1488" Type="http://schemas.openxmlformats.org/officeDocument/2006/relationships/hyperlink" Target="https://sourcewell-mn.gov/solicitations/10377" TargetMode="External"/><Relationship Id="rId620" Type="http://schemas.openxmlformats.org/officeDocument/2006/relationships/hyperlink" Target="https://sourcewell-mn.gov/solicitations/10462" TargetMode="External"/><Relationship Id="rId718" Type="http://schemas.openxmlformats.org/officeDocument/2006/relationships/hyperlink" Target="https://sourcewell-mn.gov/solicitations/10595" TargetMode="External"/><Relationship Id="rId925" Type="http://schemas.openxmlformats.org/officeDocument/2006/relationships/hyperlink" Target="https://sourcewell-mn.gov/cooperative-purchasing/010424-MNP" TargetMode="External"/><Relationship Id="rId1250" Type="http://schemas.openxmlformats.org/officeDocument/2006/relationships/hyperlink" Target="https://sourcewell-mn.gov/solicitations/10688" TargetMode="External"/><Relationship Id="rId1348" Type="http://schemas.openxmlformats.org/officeDocument/2006/relationships/hyperlink" Target="https://sourcewell-mn.gov/solicitations/10457" TargetMode="External"/><Relationship Id="rId1555" Type="http://schemas.openxmlformats.org/officeDocument/2006/relationships/hyperlink" Target="https://sourcewell-mn.gov/cooperative-purchasing/111522-WTB" TargetMode="External"/><Relationship Id="rId1110" Type="http://schemas.openxmlformats.org/officeDocument/2006/relationships/hyperlink" Target="https://sourcewell-mn.gov/solicitations/10919" TargetMode="External"/><Relationship Id="rId1208" Type="http://schemas.openxmlformats.org/officeDocument/2006/relationships/hyperlink" Target="https://sourcewell-mn.gov/solicitations/10795" TargetMode="External"/><Relationship Id="rId1415" Type="http://schemas.openxmlformats.org/officeDocument/2006/relationships/hyperlink" Target="https://sourcewell-mn.gov/cooperative-purchasing/050224-TKE" TargetMode="External"/><Relationship Id="rId54" Type="http://schemas.openxmlformats.org/officeDocument/2006/relationships/hyperlink" Target="https://sourcewell-mn.gov/solicitations/10458" TargetMode="External"/><Relationship Id="rId1622" Type="http://schemas.openxmlformats.org/officeDocument/2006/relationships/hyperlink" Target="https://sourcewell-mn.gov/solicitations/10662" TargetMode="External"/><Relationship Id="rId270" Type="http://schemas.openxmlformats.org/officeDocument/2006/relationships/hyperlink" Target="https://sourcewell-mn.gov/solicitations/10827" TargetMode="External"/><Relationship Id="rId130" Type="http://schemas.openxmlformats.org/officeDocument/2006/relationships/hyperlink" Target="https://sourcewell-mn.gov/solicitations/10821" TargetMode="External"/><Relationship Id="rId368" Type="http://schemas.openxmlformats.org/officeDocument/2006/relationships/hyperlink" Target="https://sourcewell-mn.gov/solicitations/10885" TargetMode="External"/><Relationship Id="rId575" Type="http://schemas.openxmlformats.org/officeDocument/2006/relationships/hyperlink" Target="https://sourcewell-mn.gov/cooperative-purchasing/080824-GRH" TargetMode="External"/><Relationship Id="rId782" Type="http://schemas.openxmlformats.org/officeDocument/2006/relationships/hyperlink" Target="https://sourcewell-mn.gov/solicitations/10480" TargetMode="External"/><Relationship Id="rId228" Type="http://schemas.openxmlformats.org/officeDocument/2006/relationships/hyperlink" Target="https://sourcewell-mn.gov/solicitations/10370" TargetMode="External"/><Relationship Id="rId435" Type="http://schemas.openxmlformats.org/officeDocument/2006/relationships/hyperlink" Target="https://sourcewell-mn.gov/cooperative-purchasing/010521-LTS-2" TargetMode="External"/><Relationship Id="rId642" Type="http://schemas.openxmlformats.org/officeDocument/2006/relationships/hyperlink" Target="https://sourcewell-mn.gov/solicitations/10358" TargetMode="External"/><Relationship Id="rId1065" Type="http://schemas.openxmlformats.org/officeDocument/2006/relationships/hyperlink" Target="https://sourcewell-mn.gov/cooperative-purchasing/080521-PBL" TargetMode="External"/><Relationship Id="rId1272" Type="http://schemas.openxmlformats.org/officeDocument/2006/relationships/hyperlink" Target="https://sourcewell-mn.gov/solicitations/10370" TargetMode="External"/><Relationship Id="rId502" Type="http://schemas.openxmlformats.org/officeDocument/2006/relationships/hyperlink" Target="https://sourcewell-mn.gov/solicitations/10962" TargetMode="External"/><Relationship Id="rId947" Type="http://schemas.openxmlformats.org/officeDocument/2006/relationships/hyperlink" Target="https://sourcewell-mn.gov/cooperative-purchasing/092920-MTF" TargetMode="External"/><Relationship Id="rId1132" Type="http://schemas.openxmlformats.org/officeDocument/2006/relationships/hyperlink" Target="https://sourcewell-mn.gov/solicitations/10350" TargetMode="External"/><Relationship Id="rId1577" Type="http://schemas.openxmlformats.org/officeDocument/2006/relationships/hyperlink" Target="https://sourcewell-mn.gov/cooperative-purchasing/092922-CER" TargetMode="External"/><Relationship Id="rId76" Type="http://schemas.openxmlformats.org/officeDocument/2006/relationships/hyperlink" Target="https://sourcewell-mn.gov/solicitations/10313" TargetMode="External"/><Relationship Id="rId807" Type="http://schemas.openxmlformats.org/officeDocument/2006/relationships/hyperlink" Target="https://sourcewell-mn.gov/cooperative-purchasing/051922-LFM" TargetMode="External"/><Relationship Id="rId1437" Type="http://schemas.openxmlformats.org/officeDocument/2006/relationships/hyperlink" Target="https://sourcewell-mn.gov/cooperative-purchasing/063022-SES" TargetMode="External"/><Relationship Id="rId1504" Type="http://schemas.openxmlformats.org/officeDocument/2006/relationships/hyperlink" Target="https://sourcewell-mn.gov/solicitations/10377" TargetMode="External"/><Relationship Id="rId292" Type="http://schemas.openxmlformats.org/officeDocument/2006/relationships/hyperlink" Target="https://sourcewell-mn.gov/solicitations/10832" TargetMode="External"/><Relationship Id="rId597" Type="http://schemas.openxmlformats.org/officeDocument/2006/relationships/hyperlink" Target="https://sourcewell-mn.gov/cooperative-purchasing/110223-THC" TargetMode="External"/><Relationship Id="rId152" Type="http://schemas.openxmlformats.org/officeDocument/2006/relationships/hyperlink" Target="https://sourcewell-mn.gov/solicitations/10658" TargetMode="External"/><Relationship Id="rId457" Type="http://schemas.openxmlformats.org/officeDocument/2006/relationships/hyperlink" Target="https://sourcewell-mn.gov/cooperative-purchasing/041823-FNO" TargetMode="External"/><Relationship Id="rId1087" Type="http://schemas.openxmlformats.org/officeDocument/2006/relationships/hyperlink" Target="https://sourcewell-mn.gov/cooperative-purchasing/010521-LTS-8" TargetMode="External"/><Relationship Id="rId1294" Type="http://schemas.openxmlformats.org/officeDocument/2006/relationships/hyperlink" Target="https://sourcewell-mn.gov/solicitations/10793" TargetMode="External"/><Relationship Id="rId664" Type="http://schemas.openxmlformats.org/officeDocument/2006/relationships/hyperlink" Target="https://sourcewell-mn.gov/solicitations/10361" TargetMode="External"/><Relationship Id="rId871" Type="http://schemas.openxmlformats.org/officeDocument/2006/relationships/hyperlink" Target="https://sourcewell-mn.gov/cooperative-purchasing/022422-MML" TargetMode="External"/><Relationship Id="rId969" Type="http://schemas.openxmlformats.org/officeDocument/2006/relationships/hyperlink" Target="https://sourcewell-mn.gov/cooperative-purchasing/090624-GPC" TargetMode="External"/><Relationship Id="rId1599" Type="http://schemas.openxmlformats.org/officeDocument/2006/relationships/hyperlink" Target="https://sourcewell-mn.gov/cooperative-purchasing/060122-WAI" TargetMode="External"/><Relationship Id="rId317" Type="http://schemas.openxmlformats.org/officeDocument/2006/relationships/hyperlink" Target="https://sourcewell-mn.gov/cooperative-purchasing/030223-DAK" TargetMode="External"/><Relationship Id="rId524" Type="http://schemas.openxmlformats.org/officeDocument/2006/relationships/hyperlink" Target="https://sourcewell-mn.gov/solicitations/10351" TargetMode="External"/><Relationship Id="rId731" Type="http://schemas.openxmlformats.org/officeDocument/2006/relationships/hyperlink" Target="https://sourcewell-mn.gov/cooperative-purchasing/070121-JHN" TargetMode="External"/><Relationship Id="rId1154" Type="http://schemas.openxmlformats.org/officeDocument/2006/relationships/hyperlink" Target="https://sourcewell-mn.gov/solicitations/10475" TargetMode="External"/><Relationship Id="rId1361" Type="http://schemas.openxmlformats.org/officeDocument/2006/relationships/hyperlink" Target="https://sourcewell-mn.gov/cooperative-purchasing/102821-TKS" TargetMode="External"/><Relationship Id="rId1459" Type="http://schemas.openxmlformats.org/officeDocument/2006/relationships/hyperlink" Target="https://sourcewell-mn.gov/cooperative-purchasing/080620-USB" TargetMode="External"/><Relationship Id="rId98" Type="http://schemas.openxmlformats.org/officeDocument/2006/relationships/hyperlink" Target="https://sourcewell-mn.gov/solicitations/10341" TargetMode="External"/><Relationship Id="rId829" Type="http://schemas.openxmlformats.org/officeDocument/2006/relationships/hyperlink" Target="https://sourcewell-mn.gov/cooperative-purchasing/011723-LIU" TargetMode="External"/><Relationship Id="rId1014" Type="http://schemas.openxmlformats.org/officeDocument/2006/relationships/hyperlink" Target="https://sourcewell-mn.gov/solicitations/10377" TargetMode="External"/><Relationship Id="rId1221" Type="http://schemas.openxmlformats.org/officeDocument/2006/relationships/hyperlink" Target="https://sourcewell-mn.gov/cooperative-purchasing/031121-SCG" TargetMode="External"/><Relationship Id="rId1319" Type="http://schemas.openxmlformats.org/officeDocument/2006/relationships/hyperlink" Target="https://sourcewell-mn.gov/cooperative-purchasing/040121-SFK" TargetMode="External"/><Relationship Id="rId1526" Type="http://schemas.openxmlformats.org/officeDocument/2006/relationships/hyperlink" Target="https://sourcewell-mn.gov/solicitations/10919" TargetMode="External"/><Relationship Id="rId25" Type="http://schemas.openxmlformats.org/officeDocument/2006/relationships/hyperlink" Target="https://sourcewell-mn.gov/cooperative-purchasing/051922-ADV" TargetMode="External"/><Relationship Id="rId174" Type="http://schemas.openxmlformats.org/officeDocument/2006/relationships/hyperlink" Target="https://sourcewell-mn.gov/solicitations/10658" TargetMode="External"/><Relationship Id="rId381" Type="http://schemas.openxmlformats.org/officeDocument/2006/relationships/hyperlink" Target="https://sourcewell-mn.gov/cooperative-purchasing/030923-ECV" TargetMode="External"/><Relationship Id="rId241" Type="http://schemas.openxmlformats.org/officeDocument/2006/relationships/hyperlink" Target="https://sourcewell-mn.gov/cooperative-purchasing/120423-CLVR" TargetMode="External"/><Relationship Id="rId479" Type="http://schemas.openxmlformats.org/officeDocument/2006/relationships/hyperlink" Target="https://sourcewell-mn.gov/cooperative-purchasing/062222-DDY-1" TargetMode="External"/><Relationship Id="rId686" Type="http://schemas.openxmlformats.org/officeDocument/2006/relationships/hyperlink" Target="https://sourcewell-mn.gov/solicitations/10847" TargetMode="External"/><Relationship Id="rId893" Type="http://schemas.openxmlformats.org/officeDocument/2006/relationships/hyperlink" Target="https://sourcewell-mn.gov/cooperative-purchasing/061323-MAC" TargetMode="External"/><Relationship Id="rId339" Type="http://schemas.openxmlformats.org/officeDocument/2006/relationships/hyperlink" Target="https://sourcewell-mn.gov/cooperative-purchasing/031121-DAC" TargetMode="External"/><Relationship Id="rId546" Type="http://schemas.openxmlformats.org/officeDocument/2006/relationships/hyperlink" Target="https://sourcewell-mn.gov/solicitations/10376" TargetMode="External"/><Relationship Id="rId753" Type="http://schemas.openxmlformats.org/officeDocument/2006/relationships/hyperlink" Target="https://sourcewell-mn.gov/cooperative-purchasing/011723-KOM" TargetMode="External"/><Relationship Id="rId1176" Type="http://schemas.openxmlformats.org/officeDocument/2006/relationships/hyperlink" Target="https://sourcewell-mn.gov/solicitations/10630" TargetMode="External"/><Relationship Id="rId1383" Type="http://schemas.openxmlformats.org/officeDocument/2006/relationships/hyperlink" Target="https://sourcewell-mn.gov/cooperative-purchasing/102821-LFW" TargetMode="External"/><Relationship Id="rId101" Type="http://schemas.openxmlformats.org/officeDocument/2006/relationships/hyperlink" Target="https://sourcewell-mn.gov/cooperative-purchasing/071223-AGR" TargetMode="External"/><Relationship Id="rId406" Type="http://schemas.openxmlformats.org/officeDocument/2006/relationships/hyperlink" Target="https://sourcewell-mn.gov/solicitations/10795" TargetMode="External"/><Relationship Id="rId960" Type="http://schemas.openxmlformats.org/officeDocument/2006/relationships/hyperlink" Target="https://sourcewell-mn.gov/solicitations/10836" TargetMode="External"/><Relationship Id="rId1036" Type="http://schemas.openxmlformats.org/officeDocument/2006/relationships/hyperlink" Target="https://sourcewell-mn.gov/solicitations/10462" TargetMode="External"/><Relationship Id="rId1243" Type="http://schemas.openxmlformats.org/officeDocument/2006/relationships/hyperlink" Target="https://sourcewell-mn.gov/cooperative-purchasing/030421-SCS" TargetMode="External"/><Relationship Id="rId1590" Type="http://schemas.openxmlformats.org/officeDocument/2006/relationships/hyperlink" Target="https://sourcewell-mn.gov/solicitations/10832" TargetMode="External"/><Relationship Id="rId613" Type="http://schemas.openxmlformats.org/officeDocument/2006/relationships/hyperlink" Target="https://sourcewell-mn.gov/cooperative-purchasing/110122-HLA" TargetMode="External"/><Relationship Id="rId820" Type="http://schemas.openxmlformats.org/officeDocument/2006/relationships/hyperlink" Target="https://sourcewell-mn.gov/solicitations/10840" TargetMode="External"/><Relationship Id="rId918" Type="http://schemas.openxmlformats.org/officeDocument/2006/relationships/hyperlink" Target="https://sourcewell-mn.gov/solicitations/10505" TargetMode="External"/><Relationship Id="rId1450" Type="http://schemas.openxmlformats.org/officeDocument/2006/relationships/hyperlink" Target="https://sourcewell-mn.gov/solicitations/10924" TargetMode="External"/><Relationship Id="rId1548" Type="http://schemas.openxmlformats.org/officeDocument/2006/relationships/hyperlink" Target="https://sourcewell-mn.gov/solicitations/10344" TargetMode="External"/><Relationship Id="rId1103" Type="http://schemas.openxmlformats.org/officeDocument/2006/relationships/hyperlink" Target="https://sourcewell-mn.gov/cooperative-purchasing/020923-PWT" TargetMode="External"/><Relationship Id="rId1310" Type="http://schemas.openxmlformats.org/officeDocument/2006/relationships/hyperlink" Target="https://sourcewell-mn.gov/solicitations/10554" TargetMode="External"/><Relationship Id="rId1408" Type="http://schemas.openxmlformats.org/officeDocument/2006/relationships/hyperlink" Target="https://sourcewell-mn.gov/solicitations/10639" TargetMode="External"/><Relationship Id="rId47" Type="http://schemas.openxmlformats.org/officeDocument/2006/relationships/hyperlink" Target="https://sourcewell-mn.gov/cooperative-purchasing/090122-ATS" TargetMode="External"/><Relationship Id="rId1615" Type="http://schemas.openxmlformats.org/officeDocument/2006/relationships/hyperlink" Target="https://sourcewell-mn.gov/cooperative-purchasing/071223-YEA" TargetMode="External"/><Relationship Id="rId196" Type="http://schemas.openxmlformats.org/officeDocument/2006/relationships/hyperlink" Target="https://sourcewell-mn.gov/solicitations/10657" TargetMode="External"/><Relationship Id="rId263" Type="http://schemas.openxmlformats.org/officeDocument/2006/relationships/hyperlink" Target="https://sourcewell-mn.gov/cooperative-purchasing/061324-CAI" TargetMode="External"/><Relationship Id="rId470" Type="http://schemas.openxmlformats.org/officeDocument/2006/relationships/hyperlink" Target="https://sourcewell-mn.gov/solicitations/10391" TargetMode="External"/><Relationship Id="rId123" Type="http://schemas.openxmlformats.org/officeDocument/2006/relationships/hyperlink" Target="https://sourcewell-mn.gov/cooperative-purchasing/010521-BUR" TargetMode="External"/><Relationship Id="rId330" Type="http://schemas.openxmlformats.org/officeDocument/2006/relationships/hyperlink" Target="https://sourcewell-mn.gov/solicitations/10793" TargetMode="External"/><Relationship Id="rId568" Type="http://schemas.openxmlformats.org/officeDocument/2006/relationships/hyperlink" Target="https://sourcewell-mn.gov/solicitations/10581" TargetMode="External"/><Relationship Id="rId775" Type="http://schemas.openxmlformats.org/officeDocument/2006/relationships/hyperlink" Target="https://sourcewell-mn.gov/cooperative-purchasing/011824-LNC" TargetMode="External"/><Relationship Id="rId982" Type="http://schemas.openxmlformats.org/officeDocument/2006/relationships/hyperlink" Target="https://sourcewell-mn.gov/solicitations/10639" TargetMode="External"/><Relationship Id="rId1198" Type="http://schemas.openxmlformats.org/officeDocument/2006/relationships/hyperlink" Target="https://sourcewell-mn.gov/solicitations/10608" TargetMode="External"/><Relationship Id="rId428" Type="http://schemas.openxmlformats.org/officeDocument/2006/relationships/hyperlink" Target="https://sourcewell-mn.gov/solicitations/10551" TargetMode="External"/><Relationship Id="rId635" Type="http://schemas.openxmlformats.org/officeDocument/2006/relationships/hyperlink" Target="https://sourcewell-mn.gov/cooperative-purchasing/062421-LSS-2" TargetMode="External"/><Relationship Id="rId842" Type="http://schemas.openxmlformats.org/officeDocument/2006/relationships/hyperlink" Target="https://sourcewell-mn.gov/solicitations/10351" TargetMode="External"/><Relationship Id="rId1058" Type="http://schemas.openxmlformats.org/officeDocument/2006/relationships/hyperlink" Target="https://sourcewell-mn.gov/solicitations/10817" TargetMode="External"/><Relationship Id="rId1265" Type="http://schemas.openxmlformats.org/officeDocument/2006/relationships/hyperlink" Target="https://sourcewell-mn.gov/cooperative-purchasing/030421-SIE" TargetMode="External"/><Relationship Id="rId1472" Type="http://schemas.openxmlformats.org/officeDocument/2006/relationships/hyperlink" Target="https://sourcewell-mn.gov/solicitations/10630" TargetMode="External"/><Relationship Id="rId702" Type="http://schemas.openxmlformats.org/officeDocument/2006/relationships/hyperlink" Target="https://sourcewell-mn.gov/solicitations/10608" TargetMode="External"/><Relationship Id="rId1125" Type="http://schemas.openxmlformats.org/officeDocument/2006/relationships/hyperlink" Target="https://sourcewell-mn.gov/cooperative-purchasing/051623-AXC" TargetMode="External"/><Relationship Id="rId1332" Type="http://schemas.openxmlformats.org/officeDocument/2006/relationships/hyperlink" Target="https://sourcewell-mn.gov/solicitations/10658" TargetMode="External"/><Relationship Id="rId69" Type="http://schemas.openxmlformats.org/officeDocument/2006/relationships/hyperlink" Target="https://sourcewell-mn.gov/cooperative-purchasing/010521-LSI-2" TargetMode="External"/><Relationship Id="rId285" Type="http://schemas.openxmlformats.org/officeDocument/2006/relationships/hyperlink" Target="https://sourcewell-mn.gov/cooperative-purchasing/081524-CES" TargetMode="External"/><Relationship Id="rId492" Type="http://schemas.openxmlformats.org/officeDocument/2006/relationships/hyperlink" Target="https://sourcewell-mn.gov/solicitations/10013" TargetMode="External"/><Relationship Id="rId797" Type="http://schemas.openxmlformats.org/officeDocument/2006/relationships/hyperlink" Target="https://sourcewell-mn.gov/cooperative-purchasing/060122-VTL" TargetMode="External"/><Relationship Id="rId145" Type="http://schemas.openxmlformats.org/officeDocument/2006/relationships/hyperlink" Target="https://sourcewell-mn.gov/cooperative-purchasing/081524-TAN" TargetMode="External"/><Relationship Id="rId352" Type="http://schemas.openxmlformats.org/officeDocument/2006/relationships/hyperlink" Target="https://sourcewell-mn.gov/solicitations/10458" TargetMode="External"/><Relationship Id="rId1287" Type="http://schemas.openxmlformats.org/officeDocument/2006/relationships/hyperlink" Target="https://sourcewell-mn.gov/cooperative-purchasing/010521-SFS" TargetMode="External"/><Relationship Id="rId212" Type="http://schemas.openxmlformats.org/officeDocument/2006/relationships/hyperlink" Target="https://sourcewell-mn.gov/solicitations/10544" TargetMode="External"/><Relationship Id="rId657" Type="http://schemas.openxmlformats.org/officeDocument/2006/relationships/hyperlink" Target="https://sourcewell-mn.gov/cooperative-purchasing/042021-ICM" TargetMode="External"/><Relationship Id="rId864" Type="http://schemas.openxmlformats.org/officeDocument/2006/relationships/hyperlink" Target="https://sourcewell-mn.gov/solicitations/10551" TargetMode="External"/><Relationship Id="rId1494" Type="http://schemas.openxmlformats.org/officeDocument/2006/relationships/hyperlink" Target="https://sourcewell-mn.gov/solicitations/10377" TargetMode="External"/><Relationship Id="rId517" Type="http://schemas.openxmlformats.org/officeDocument/2006/relationships/hyperlink" Target="https://sourcewell-mn.gov/cooperative-purchasing/092222-GNR" TargetMode="External"/><Relationship Id="rId724" Type="http://schemas.openxmlformats.org/officeDocument/2006/relationships/hyperlink" Target="https://sourcewell-mn.gov/solicitations/10943" TargetMode="External"/><Relationship Id="rId931" Type="http://schemas.openxmlformats.org/officeDocument/2006/relationships/hyperlink" Target="https://sourcewell-mn.gov/cooperative-purchasing/051321-MOT" TargetMode="External"/><Relationship Id="rId1147" Type="http://schemas.openxmlformats.org/officeDocument/2006/relationships/hyperlink" Target="https://sourcewell-mn.gov/cooperative-purchasing/010521-RDP" TargetMode="External"/><Relationship Id="rId1354" Type="http://schemas.openxmlformats.org/officeDocument/2006/relationships/hyperlink" Target="https://sourcewell-mn.gov/solicitations/10460" TargetMode="External"/><Relationship Id="rId1561" Type="http://schemas.openxmlformats.org/officeDocument/2006/relationships/hyperlink" Target="https://sourcewell-mn.gov/cooperative-purchasing/111522-AGI-4" TargetMode="External"/><Relationship Id="rId60" Type="http://schemas.openxmlformats.org/officeDocument/2006/relationships/hyperlink" Target="https://sourcewell-mn.gov/solicitations/10595" TargetMode="External"/><Relationship Id="rId1007" Type="http://schemas.openxmlformats.org/officeDocument/2006/relationships/hyperlink" Target="https://sourcewell-mn.gov/cooperative-purchasing/011221-NPA" TargetMode="External"/><Relationship Id="rId1214" Type="http://schemas.openxmlformats.org/officeDocument/2006/relationships/hyperlink" Target="https://sourcewell-mn.gov/solicitations/10577" TargetMode="External"/><Relationship Id="rId1421" Type="http://schemas.openxmlformats.org/officeDocument/2006/relationships/hyperlink" Target="https://sourcewell-mn.gov/cooperative-purchasing/020624-SPT" TargetMode="External"/><Relationship Id="rId1519" Type="http://schemas.openxmlformats.org/officeDocument/2006/relationships/hyperlink" Target="https://sourcewell-mn.gov/cooperative-purchasing/110421-VRM" TargetMode="External"/><Relationship Id="rId18" Type="http://schemas.openxmlformats.org/officeDocument/2006/relationships/hyperlink" Target="https://sourcewell-mn.gov/solicitations/10417" TargetMode="External"/><Relationship Id="rId167" Type="http://schemas.openxmlformats.org/officeDocument/2006/relationships/hyperlink" Target="https://sourcewell-mn.gov/cooperative-purchasing/040621-BXG" TargetMode="External"/><Relationship Id="rId374" Type="http://schemas.openxmlformats.org/officeDocument/2006/relationships/hyperlink" Target="https://sourcewell-mn.gov/solicitations/10544" TargetMode="External"/><Relationship Id="rId581" Type="http://schemas.openxmlformats.org/officeDocument/2006/relationships/hyperlink" Target="https://sourcewell-mn.gov/cooperative-purchasing/031622-H2I" TargetMode="External"/><Relationship Id="rId234" Type="http://schemas.openxmlformats.org/officeDocument/2006/relationships/hyperlink" Target="https://sourcewell-mn.gov/solicitations/10493" TargetMode="External"/><Relationship Id="rId679" Type="http://schemas.openxmlformats.org/officeDocument/2006/relationships/hyperlink" Target="https://sourcewell-mn.gov/cooperative-purchasing/061323-IFA" TargetMode="External"/><Relationship Id="rId886" Type="http://schemas.openxmlformats.org/officeDocument/2006/relationships/hyperlink" Target="https://sourcewell-mn.gov/solicitations/10551" TargetMode="External"/><Relationship Id="rId2" Type="http://schemas.openxmlformats.org/officeDocument/2006/relationships/hyperlink" Target="https://sourcewell-mn.gov/solicitations/10394" TargetMode="External"/><Relationship Id="rId441" Type="http://schemas.openxmlformats.org/officeDocument/2006/relationships/hyperlink" Target="https://sourcewell-mn.gov/cooperative-purchasing/101520-FMP" TargetMode="External"/><Relationship Id="rId539" Type="http://schemas.openxmlformats.org/officeDocument/2006/relationships/hyperlink" Target="https://sourcewell-mn.gov/cooperative-purchasing/092922-GLB" TargetMode="External"/><Relationship Id="rId746" Type="http://schemas.openxmlformats.org/officeDocument/2006/relationships/hyperlink" Target="https://sourcewell-mn.gov/solicitations/10745" TargetMode="External"/><Relationship Id="rId1071" Type="http://schemas.openxmlformats.org/officeDocument/2006/relationships/hyperlink" Target="https://sourcewell-mn.gov/cooperative-purchasing/040621-PII" TargetMode="External"/><Relationship Id="rId1169" Type="http://schemas.openxmlformats.org/officeDocument/2006/relationships/hyperlink" Target="https://sourcewell-mn.gov/cooperative-purchasing/050924-RIL" TargetMode="External"/><Relationship Id="rId1376" Type="http://schemas.openxmlformats.org/officeDocument/2006/relationships/hyperlink" Target="https://sourcewell-mn.gov/solicitations/10745" TargetMode="External"/><Relationship Id="rId1583" Type="http://schemas.openxmlformats.org/officeDocument/2006/relationships/hyperlink" Target="https://sourcewell-mn.gov/cooperative-purchasing/080620-WEX" TargetMode="External"/><Relationship Id="rId301" Type="http://schemas.openxmlformats.org/officeDocument/2006/relationships/hyperlink" Target="https://sourcewell-mn.gov/cooperative-purchasing/093021-CRB" TargetMode="External"/><Relationship Id="rId953" Type="http://schemas.openxmlformats.org/officeDocument/2006/relationships/hyperlink" Target="https://sourcewell-mn.gov/cooperative-purchasing/090122-MES" TargetMode="External"/><Relationship Id="rId1029" Type="http://schemas.openxmlformats.org/officeDocument/2006/relationships/hyperlink" Target="https://sourcewell-mn.gov/cooperative-purchasing/072822-TN4" TargetMode="External"/><Relationship Id="rId1236" Type="http://schemas.openxmlformats.org/officeDocument/2006/relationships/hyperlink" Target="https://sourcewell-mn.gov/solicitations/10440" TargetMode="External"/><Relationship Id="rId82" Type="http://schemas.openxmlformats.org/officeDocument/2006/relationships/hyperlink" Target="https://sourcewell-mn.gov/solicitations/10705" TargetMode="External"/><Relationship Id="rId606" Type="http://schemas.openxmlformats.org/officeDocument/2006/relationships/hyperlink" Target="https://sourcewell-mn.gov/solicitations/10757" TargetMode="External"/><Relationship Id="rId813" Type="http://schemas.openxmlformats.org/officeDocument/2006/relationships/hyperlink" Target="https://sourcewell-mn.gov/cooperative-purchasing/011723-LIN" TargetMode="External"/><Relationship Id="rId1443" Type="http://schemas.openxmlformats.org/officeDocument/2006/relationships/hyperlink" Target="https://sourcewell-mn.gov/cooperative-purchasing/032824-TRK" TargetMode="External"/><Relationship Id="rId1303" Type="http://schemas.openxmlformats.org/officeDocument/2006/relationships/hyperlink" Target="https://sourcewell-mn.gov/cooperative-purchasing/031022-GER-3" TargetMode="External"/><Relationship Id="rId1510" Type="http://schemas.openxmlformats.org/officeDocument/2006/relationships/hyperlink" Target="https://sourcewell-mn.gov/solicitations/10943" TargetMode="External"/><Relationship Id="rId1608" Type="http://schemas.openxmlformats.org/officeDocument/2006/relationships/hyperlink" Target="https://sourcewell-mn.gov/solicitations/10876" TargetMode="External"/><Relationship Id="rId189" Type="http://schemas.openxmlformats.org/officeDocument/2006/relationships/hyperlink" Target="https://sourcewell-mn.gov/cooperative-purchasing/071223-CLH" TargetMode="External"/><Relationship Id="rId396" Type="http://schemas.openxmlformats.org/officeDocument/2006/relationships/hyperlink" Target="https://sourcewell-mn.gov/solicitations/10497" TargetMode="External"/><Relationship Id="rId256" Type="http://schemas.openxmlformats.org/officeDocument/2006/relationships/hyperlink" Target="https://sourcewell-mn.gov/solicitations/10852" TargetMode="External"/><Relationship Id="rId463" Type="http://schemas.openxmlformats.org/officeDocument/2006/relationships/hyperlink" Target="https://sourcewell-mn.gov/cooperative-purchasing/031022-FTU" TargetMode="External"/><Relationship Id="rId670" Type="http://schemas.openxmlformats.org/officeDocument/2006/relationships/hyperlink" Target="https://sourcewell-mn.gov/solicitations/10394" TargetMode="External"/><Relationship Id="rId1093" Type="http://schemas.openxmlformats.org/officeDocument/2006/relationships/hyperlink" Target="https://sourcewell-mn.gov/cooperative-purchasing/012621-PPC" TargetMode="External"/><Relationship Id="rId116" Type="http://schemas.openxmlformats.org/officeDocument/2006/relationships/hyperlink" Target="https://sourcewell-mn.gov/solicitations/10593" TargetMode="External"/><Relationship Id="rId323" Type="http://schemas.openxmlformats.org/officeDocument/2006/relationships/hyperlink" Target="https://sourcewell-mn.gov/cooperative-purchasing/081523-DCT" TargetMode="External"/><Relationship Id="rId530" Type="http://schemas.openxmlformats.org/officeDocument/2006/relationships/hyperlink" Target="https://sourcewell-mn.gov/solicitations/10634" TargetMode="External"/><Relationship Id="rId768" Type="http://schemas.openxmlformats.org/officeDocument/2006/relationships/hyperlink" Target="https://sourcewell-mn.gov/solicitations/10730" TargetMode="External"/><Relationship Id="rId975" Type="http://schemas.openxmlformats.org/officeDocument/2006/relationships/hyperlink" Target="https://sourcewell-mn.gov/cooperative-purchasing/081523-NRS" TargetMode="External"/><Relationship Id="rId1160" Type="http://schemas.openxmlformats.org/officeDocument/2006/relationships/hyperlink" Target="https://sourcewell-mn.gov/solicitations/10671" TargetMode="External"/><Relationship Id="rId1398" Type="http://schemas.openxmlformats.org/officeDocument/2006/relationships/hyperlink" Target="https://sourcewell-mn.gov/solicitations/10352" TargetMode="External"/><Relationship Id="rId628" Type="http://schemas.openxmlformats.org/officeDocument/2006/relationships/hyperlink" Target="https://sourcewell-mn.gov/solicitations/10387" TargetMode="External"/><Relationship Id="rId835" Type="http://schemas.openxmlformats.org/officeDocument/2006/relationships/hyperlink" Target="https://sourcewell-mn.gov/cooperative-purchasing/031224-LUT" TargetMode="External"/><Relationship Id="rId1258" Type="http://schemas.openxmlformats.org/officeDocument/2006/relationships/hyperlink" Target="https://sourcewell-mn.gov/solicitations/10827" TargetMode="External"/><Relationship Id="rId1465" Type="http://schemas.openxmlformats.org/officeDocument/2006/relationships/hyperlink" Target="https://sourcewell-mn.gov/cooperative-purchasing/040920-UFC" TargetMode="External"/><Relationship Id="rId1020" Type="http://schemas.openxmlformats.org/officeDocument/2006/relationships/hyperlink" Target="https://sourcewell-mn.gov/solicitations/10307" TargetMode="External"/><Relationship Id="rId1118" Type="http://schemas.openxmlformats.org/officeDocument/2006/relationships/hyperlink" Target="https://sourcewell-mn.gov/solicitations/10615" TargetMode="External"/><Relationship Id="rId1325" Type="http://schemas.openxmlformats.org/officeDocument/2006/relationships/hyperlink" Target="https://sourcewell-mn.gov/cooperative-purchasing/121223-SKI" TargetMode="External"/><Relationship Id="rId1532" Type="http://schemas.openxmlformats.org/officeDocument/2006/relationships/hyperlink" Target="https://sourcewell-mn.gov/solicitations/10836" TargetMode="External"/><Relationship Id="rId902" Type="http://schemas.openxmlformats.org/officeDocument/2006/relationships/hyperlink" Target="https://sourcewell-mn.gov/solicitations/10916" TargetMode="External"/><Relationship Id="rId31" Type="http://schemas.openxmlformats.org/officeDocument/2006/relationships/hyperlink" Target="https://sourcewell-mn.gov/cooperative-purchasing/082923-AGCO" TargetMode="External"/><Relationship Id="rId180" Type="http://schemas.openxmlformats.org/officeDocument/2006/relationships/hyperlink" Target="https://sourcewell-mn.gov/solicitations/10705" TargetMode="External"/><Relationship Id="rId278" Type="http://schemas.openxmlformats.org/officeDocument/2006/relationships/hyperlink" Target="https://sourcewell-mn.gov/solicitations/10659" TargetMode="External"/><Relationship Id="rId485" Type="http://schemas.openxmlformats.org/officeDocument/2006/relationships/hyperlink" Target="https://sourcewell-mn.gov/cooperative-purchasing/080321-PRK" TargetMode="External"/><Relationship Id="rId692" Type="http://schemas.openxmlformats.org/officeDocument/2006/relationships/hyperlink" Target="https://sourcewell-mn.gov/solicitations/10369" TargetMode="External"/><Relationship Id="rId138" Type="http://schemas.openxmlformats.org/officeDocument/2006/relationships/hyperlink" Target="https://sourcewell-mn.gov/solicitations/10370" TargetMode="External"/><Relationship Id="rId345" Type="http://schemas.openxmlformats.org/officeDocument/2006/relationships/hyperlink" Target="https://sourcewell-mn.gov/cooperative-purchasing/121923-DGR" TargetMode="External"/><Relationship Id="rId552" Type="http://schemas.openxmlformats.org/officeDocument/2006/relationships/hyperlink" Target="https://sourcewell-mn.gov/solicitations/10352" TargetMode="External"/><Relationship Id="rId997" Type="http://schemas.openxmlformats.org/officeDocument/2006/relationships/hyperlink" Target="https://sourcewell-mn.gov/cooperative-purchasing/012722-NWT" TargetMode="External"/><Relationship Id="rId1182" Type="http://schemas.openxmlformats.org/officeDocument/2006/relationships/hyperlink" Target="https://sourcewell-mn.gov/solicitations/10417" TargetMode="External"/><Relationship Id="rId205" Type="http://schemas.openxmlformats.org/officeDocument/2006/relationships/hyperlink" Target="https://sourcewell-mn.gov/cooperative-purchasing/011723-CNH-1" TargetMode="External"/><Relationship Id="rId412" Type="http://schemas.openxmlformats.org/officeDocument/2006/relationships/hyperlink" Target="https://sourcewell-mn.gov/solicitations/10465" TargetMode="External"/><Relationship Id="rId857" Type="http://schemas.openxmlformats.org/officeDocument/2006/relationships/hyperlink" Target="https://sourcewell-mn.gov/cooperative-purchasing/040621-MEC" TargetMode="External"/><Relationship Id="rId1042" Type="http://schemas.openxmlformats.org/officeDocument/2006/relationships/hyperlink" Target="https://sourcewell-mn.gov/solicitations/10832" TargetMode="External"/><Relationship Id="rId1487" Type="http://schemas.openxmlformats.org/officeDocument/2006/relationships/hyperlink" Target="https://sourcewell-mn.gov/cooperative-purchasing/051321-UTI" TargetMode="External"/><Relationship Id="rId717" Type="http://schemas.openxmlformats.org/officeDocument/2006/relationships/hyperlink" Target="https://sourcewell-mn.gov/cooperative-purchasing/092922-JHB" TargetMode="External"/><Relationship Id="rId924" Type="http://schemas.openxmlformats.org/officeDocument/2006/relationships/hyperlink" Target="https://sourcewell-mn.gov/solicitations/10652" TargetMode="External"/><Relationship Id="rId1347" Type="http://schemas.openxmlformats.org/officeDocument/2006/relationships/hyperlink" Target="https://sourcewell-mn.gov/cooperative-purchasing/102821-SWD" TargetMode="External"/><Relationship Id="rId1554" Type="http://schemas.openxmlformats.org/officeDocument/2006/relationships/hyperlink" Target="https://sourcewell-mn.gov/solicitations/10648" TargetMode="External"/><Relationship Id="rId53" Type="http://schemas.openxmlformats.org/officeDocument/2006/relationships/hyperlink" Target="https://sourcewell-mn.gov/cooperative-purchasing/110421-ALT" TargetMode="External"/><Relationship Id="rId1207" Type="http://schemas.openxmlformats.org/officeDocument/2006/relationships/hyperlink" Target="https://sourcewell-mn.gov/cooperative-purchasing/111623-RXSS" TargetMode="External"/><Relationship Id="rId1414" Type="http://schemas.openxmlformats.org/officeDocument/2006/relationships/hyperlink" Target="https://sourcewell-mn.gov/solicitations/10000" TargetMode="External"/><Relationship Id="rId1621" Type="http://schemas.openxmlformats.org/officeDocument/2006/relationships/hyperlink" Target="https://sourcewell-mn.gov/cooperative-purchasing/041823-ZLL" TargetMode="External"/><Relationship Id="rId367" Type="http://schemas.openxmlformats.org/officeDocument/2006/relationships/hyperlink" Target="https://sourcewell-mn.gov/cooperative-purchasing/050924-DRP" TargetMode="External"/><Relationship Id="rId574" Type="http://schemas.openxmlformats.org/officeDocument/2006/relationships/hyperlink" Target="https://sourcewell-mn.gov/solicitations/10347" TargetMode="External"/><Relationship Id="rId227" Type="http://schemas.openxmlformats.org/officeDocument/2006/relationships/hyperlink" Target="https://sourcewell-mn.gov/cooperative-purchasing/042221-CPI" TargetMode="External"/><Relationship Id="rId781" Type="http://schemas.openxmlformats.org/officeDocument/2006/relationships/hyperlink" Target="https://sourcewell-mn.gov/cooperative-purchasing/011822-LAE" TargetMode="External"/><Relationship Id="rId879" Type="http://schemas.openxmlformats.org/officeDocument/2006/relationships/hyperlink" Target="https://sourcewell-mn.gov/cooperative-purchasing/122123-MDX" TargetMode="External"/><Relationship Id="rId434" Type="http://schemas.openxmlformats.org/officeDocument/2006/relationships/hyperlink" Target="https://sourcewell-mn.gov/solicitations/10440" TargetMode="External"/><Relationship Id="rId641" Type="http://schemas.openxmlformats.org/officeDocument/2006/relationships/hyperlink" Target="https://sourcewell-mn.gov/cooperative-purchasing/031121-HTE" TargetMode="External"/><Relationship Id="rId739" Type="http://schemas.openxmlformats.org/officeDocument/2006/relationships/hyperlink" Target="https://sourcewell-mn.gov/cooperative-purchasing/062421-KEL" TargetMode="External"/><Relationship Id="rId1064" Type="http://schemas.openxmlformats.org/officeDocument/2006/relationships/hyperlink" Target="https://sourcewell-mn.gov/solicitations/10671" TargetMode="External"/><Relationship Id="rId1271" Type="http://schemas.openxmlformats.org/officeDocument/2006/relationships/hyperlink" Target="https://sourcewell-mn.gov/cooperative-purchasing/042221-SIE" TargetMode="External"/><Relationship Id="rId1369" Type="http://schemas.openxmlformats.org/officeDocument/2006/relationships/hyperlink" Target="https://sourcewell-mn.gov/cooperative-purchasing/111522-TEA" TargetMode="External"/><Relationship Id="rId1576" Type="http://schemas.openxmlformats.org/officeDocument/2006/relationships/hyperlink" Target="https://sourcewell-mn.gov/solicitations/10876" TargetMode="External"/><Relationship Id="rId501" Type="http://schemas.openxmlformats.org/officeDocument/2006/relationships/hyperlink" Target="https://sourcewell-mn.gov/cooperative-purchasing/081524-FUD" TargetMode="External"/><Relationship Id="rId946" Type="http://schemas.openxmlformats.org/officeDocument/2006/relationships/hyperlink" Target="https://sourcewell-mn.gov/solicitations/10592" TargetMode="External"/><Relationship Id="rId1131" Type="http://schemas.openxmlformats.org/officeDocument/2006/relationships/hyperlink" Target="https://sourcewell-mn.gov/cooperative-purchasing/012821-TPG" TargetMode="External"/><Relationship Id="rId1229" Type="http://schemas.openxmlformats.org/officeDocument/2006/relationships/hyperlink" Target="https://sourcewell-mn.gov/cooperative-purchasing/022422-SHC" TargetMode="External"/><Relationship Id="rId75" Type="http://schemas.openxmlformats.org/officeDocument/2006/relationships/hyperlink" Target="https://sourcewell-mn.gov/cooperative-purchasing/013020-ARP" TargetMode="External"/><Relationship Id="rId806" Type="http://schemas.openxmlformats.org/officeDocument/2006/relationships/hyperlink" Target="https://sourcewell-mn.gov/solicitations/10386" TargetMode="External"/><Relationship Id="rId1436" Type="http://schemas.openxmlformats.org/officeDocument/2006/relationships/hyperlink" Target="https://sourcewell-mn.gov/solicitations/10595" TargetMode="External"/><Relationship Id="rId1503" Type="http://schemas.openxmlformats.org/officeDocument/2006/relationships/hyperlink" Target="https://sourcewell-mn.gov/cooperative-purchasing/051321-ENV" TargetMode="External"/><Relationship Id="rId291" Type="http://schemas.openxmlformats.org/officeDocument/2006/relationships/hyperlink" Target="https://sourcewell-mn.gov/cooperative-purchasing/122123-CRR" TargetMode="External"/><Relationship Id="rId151" Type="http://schemas.openxmlformats.org/officeDocument/2006/relationships/hyperlink" Target="https://sourcewell-mn.gov/cooperative-purchasing/031623-BMG" TargetMode="External"/><Relationship Id="rId389" Type="http://schemas.openxmlformats.org/officeDocument/2006/relationships/hyperlink" Target="https://sourcewell-mn.gov/cooperative-purchasing/052324-EGY" TargetMode="External"/><Relationship Id="rId596" Type="http://schemas.openxmlformats.org/officeDocument/2006/relationships/hyperlink" Target="https://sourcewell-mn.gov/solicitations/10521" TargetMode="External"/><Relationship Id="rId249" Type="http://schemas.openxmlformats.org/officeDocument/2006/relationships/hyperlink" Target="https://sourcewell-mn.gov/cooperative-purchasing/060624-COL" TargetMode="External"/><Relationship Id="rId456" Type="http://schemas.openxmlformats.org/officeDocument/2006/relationships/hyperlink" Target="https://sourcewell-mn.gov/solicitations/10745" TargetMode="External"/><Relationship Id="rId663" Type="http://schemas.openxmlformats.org/officeDocument/2006/relationships/hyperlink" Target="https://sourcewell-mn.gov/cooperative-purchasing/032521-IMP" TargetMode="External"/><Relationship Id="rId870" Type="http://schemas.openxmlformats.org/officeDocument/2006/relationships/hyperlink" Target="https://sourcewell-mn.gov/solicitations/10943" TargetMode="External"/><Relationship Id="rId1086" Type="http://schemas.openxmlformats.org/officeDocument/2006/relationships/hyperlink" Target="https://sourcewell-mn.gov/solicitations/10595" TargetMode="External"/><Relationship Id="rId1293" Type="http://schemas.openxmlformats.org/officeDocument/2006/relationships/hyperlink" Target="https://sourcewell-mn.gov/cooperative-purchasing/110923-SPC" TargetMode="External"/><Relationship Id="rId109" Type="http://schemas.openxmlformats.org/officeDocument/2006/relationships/hyperlink" Target="https://sourcewell-mn.gov/cooperative-purchasing/120423-AUTOM" TargetMode="External"/><Relationship Id="rId316" Type="http://schemas.openxmlformats.org/officeDocument/2006/relationships/hyperlink" Target="https://sourcewell-mn.gov/solicitations/10876" TargetMode="External"/><Relationship Id="rId523" Type="http://schemas.openxmlformats.org/officeDocument/2006/relationships/hyperlink" Target="https://sourcewell-mn.gov/cooperative-purchasing/020221-GEO" TargetMode="External"/><Relationship Id="rId968" Type="http://schemas.openxmlformats.org/officeDocument/2006/relationships/hyperlink" Target="https://sourcewell-mn.gov/solicitations/10361" TargetMode="External"/><Relationship Id="rId1153" Type="http://schemas.openxmlformats.org/officeDocument/2006/relationships/hyperlink" Target="https://sourcewell-mn.gov/cooperative-purchasing/011222-RTL" TargetMode="External"/><Relationship Id="rId1598" Type="http://schemas.openxmlformats.org/officeDocument/2006/relationships/hyperlink" Target="https://sourcewell-mn.gov/solicitations/10608" TargetMode="External"/><Relationship Id="rId97" Type="http://schemas.openxmlformats.org/officeDocument/2006/relationships/hyperlink" Target="https://sourcewell-mn.gov/cooperative-purchasing/120320-ATH" TargetMode="External"/><Relationship Id="rId730" Type="http://schemas.openxmlformats.org/officeDocument/2006/relationships/hyperlink" Target="https://sourcewell-mn.gov/solicitations/10355" TargetMode="External"/><Relationship Id="rId828" Type="http://schemas.openxmlformats.org/officeDocument/2006/relationships/hyperlink" Target="https://sourcewell-mn.gov/solicitations/10346" TargetMode="External"/><Relationship Id="rId1013" Type="http://schemas.openxmlformats.org/officeDocument/2006/relationships/hyperlink" Target="https://sourcewell-mn.gov/cooperative-purchasing/051321-OFF" TargetMode="External"/><Relationship Id="rId1360" Type="http://schemas.openxmlformats.org/officeDocument/2006/relationships/hyperlink" Target="https://sourcewell-mn.gov/solicitations/10595" TargetMode="External"/><Relationship Id="rId1458" Type="http://schemas.openxmlformats.org/officeDocument/2006/relationships/hyperlink" Target="https://sourcewell-mn.gov/solicitations/10348" TargetMode="External"/><Relationship Id="rId1220" Type="http://schemas.openxmlformats.org/officeDocument/2006/relationships/hyperlink" Target="https://sourcewell-mn.gov/solicitations/10608" TargetMode="External"/><Relationship Id="rId1318" Type="http://schemas.openxmlformats.org/officeDocument/2006/relationships/hyperlink" Target="https://sourcewell-mn.gov/solicitations/10745" TargetMode="External"/><Relationship Id="rId1525" Type="http://schemas.openxmlformats.org/officeDocument/2006/relationships/hyperlink" Target="https://sourcewell-mn.gov/cooperative-purchasing/060624-VTO" TargetMode="External"/><Relationship Id="rId24" Type="http://schemas.openxmlformats.org/officeDocument/2006/relationships/hyperlink" Target="https://sourcewell-mn.gov/solicitations/10919" TargetMode="External"/><Relationship Id="rId173" Type="http://schemas.openxmlformats.org/officeDocument/2006/relationships/hyperlink" Target="https://sourcewell-mn.gov/cooperative-purchasing/031623-BRP" TargetMode="External"/><Relationship Id="rId380" Type="http://schemas.openxmlformats.org/officeDocument/2006/relationships/hyperlink" Target="https://sourcewell-mn.gov/solicitations/10373" TargetMode="External"/><Relationship Id="rId240" Type="http://schemas.openxmlformats.org/officeDocument/2006/relationships/hyperlink" Target="https://sourcewell-mn.gov/solicitations/10606" TargetMode="External"/><Relationship Id="rId478" Type="http://schemas.openxmlformats.org/officeDocument/2006/relationships/hyperlink" Target="https://sourcewell-mn.gov/solicitations/10702" TargetMode="External"/><Relationship Id="rId685" Type="http://schemas.openxmlformats.org/officeDocument/2006/relationships/hyperlink" Target="https://sourcewell-mn.gov/cooperative-purchasing/011824-INT" TargetMode="External"/><Relationship Id="rId892" Type="http://schemas.openxmlformats.org/officeDocument/2006/relationships/hyperlink" Target="https://sourcewell-mn.gov/solicitations/10462" TargetMode="External"/><Relationship Id="rId100" Type="http://schemas.openxmlformats.org/officeDocument/2006/relationships/hyperlink" Target="https://sourcewell-mn.gov/solicitations/10377" TargetMode="External"/><Relationship Id="rId338" Type="http://schemas.openxmlformats.org/officeDocument/2006/relationships/hyperlink" Target="https://sourcewell-mn.gov/solicitations/10730" TargetMode="External"/><Relationship Id="rId545" Type="http://schemas.openxmlformats.org/officeDocument/2006/relationships/hyperlink" Target="https://sourcewell-mn.gov/cooperative-purchasing/050421-GGI" TargetMode="External"/><Relationship Id="rId752" Type="http://schemas.openxmlformats.org/officeDocument/2006/relationships/hyperlink" Target="https://sourcewell-mn.gov/solicitations/10629" TargetMode="External"/><Relationship Id="rId1175" Type="http://schemas.openxmlformats.org/officeDocument/2006/relationships/hyperlink" Target="https://sourcewell-mn.gov/cooperative-purchasing/011223-RMS" TargetMode="External"/><Relationship Id="rId1382" Type="http://schemas.openxmlformats.org/officeDocument/2006/relationships/hyperlink" Target="https://sourcewell-mn.gov/solicitations/10351" TargetMode="External"/><Relationship Id="rId405" Type="http://schemas.openxmlformats.org/officeDocument/2006/relationships/hyperlink" Target="https://sourcewell-mn.gov/cooperative-purchasing/111623-EMPY" TargetMode="External"/><Relationship Id="rId612" Type="http://schemas.openxmlformats.org/officeDocument/2006/relationships/hyperlink" Target="https://sourcewell-mn.gov/solicitations/10668" TargetMode="External"/><Relationship Id="rId1035" Type="http://schemas.openxmlformats.org/officeDocument/2006/relationships/hyperlink" Target="https://sourcewell-mn.gov/cooperative-purchasing/113021-OKC" TargetMode="External"/><Relationship Id="rId1242" Type="http://schemas.openxmlformats.org/officeDocument/2006/relationships/hyperlink" Target="https://sourcewell-mn.gov/solicitations/10847" TargetMode="External"/><Relationship Id="rId917" Type="http://schemas.openxmlformats.org/officeDocument/2006/relationships/hyperlink" Target="https://sourcewell-mn.gov/cooperative-purchasing/031622-MUI" TargetMode="External"/><Relationship Id="rId1102" Type="http://schemas.openxmlformats.org/officeDocument/2006/relationships/hyperlink" Target="https://sourcewell-mn.gov/solicitations/10668" TargetMode="External"/><Relationship Id="rId1547" Type="http://schemas.openxmlformats.org/officeDocument/2006/relationships/hyperlink" Target="https://sourcewell-mn.gov/cooperative-purchasing/122220-PSI-3" TargetMode="External"/><Relationship Id="rId46" Type="http://schemas.openxmlformats.org/officeDocument/2006/relationships/hyperlink" Target="https://sourcewell-mn.gov/solicitations/10851" TargetMode="External"/><Relationship Id="rId1407" Type="http://schemas.openxmlformats.org/officeDocument/2006/relationships/hyperlink" Target="https://sourcewell-mn.gov/cooperative-purchasing/020723-TMS" TargetMode="External"/><Relationship Id="rId1614" Type="http://schemas.openxmlformats.org/officeDocument/2006/relationships/hyperlink" Target="https://sourcewell-mn.gov/solicitations/10968" TargetMode="External"/><Relationship Id="rId195" Type="http://schemas.openxmlformats.org/officeDocument/2006/relationships/hyperlink" Target="https://sourcewell-mn.gov/cooperative-purchasing/031423-CGI" TargetMode="External"/><Relationship Id="rId262" Type="http://schemas.openxmlformats.org/officeDocument/2006/relationships/hyperlink" Target="https://sourcewell-mn.gov/solicitations/10827" TargetMode="External"/><Relationship Id="rId567" Type="http://schemas.openxmlformats.org/officeDocument/2006/relationships/hyperlink" Target="https://sourcewell-mn.gov/cooperative-purchasing/090122-WWG" TargetMode="External"/><Relationship Id="rId1197" Type="http://schemas.openxmlformats.org/officeDocument/2006/relationships/hyperlink" Target="https://sourcewell-mn.gov/cooperative-purchasing/111522-AGI-3" TargetMode="External"/><Relationship Id="rId122" Type="http://schemas.openxmlformats.org/officeDocument/2006/relationships/hyperlink" Target="https://sourcewell-mn.gov/solicitations/10876" TargetMode="External"/><Relationship Id="rId774" Type="http://schemas.openxmlformats.org/officeDocument/2006/relationships/hyperlink" Target="https://sourcewell-mn.gov/solicitations/10836" TargetMode="External"/><Relationship Id="rId981" Type="http://schemas.openxmlformats.org/officeDocument/2006/relationships/hyperlink" Target="https://sourcewell-mn.gov/cooperative-purchasing/020723-NTA" TargetMode="External"/><Relationship Id="rId1057" Type="http://schemas.openxmlformats.org/officeDocument/2006/relationships/hyperlink" Target="https://sourcewell-mn.gov/cooperative-purchasing/120423-PSPRT" TargetMode="External"/><Relationship Id="rId427" Type="http://schemas.openxmlformats.org/officeDocument/2006/relationships/hyperlink" Target="https://sourcewell-mn.gov/cooperative-purchasing/062222-AGI-1" TargetMode="External"/><Relationship Id="rId634" Type="http://schemas.openxmlformats.org/officeDocument/2006/relationships/hyperlink" Target="https://sourcewell-mn.gov/solicitations/10354" TargetMode="External"/><Relationship Id="rId841" Type="http://schemas.openxmlformats.org/officeDocument/2006/relationships/hyperlink" Target="https://sourcewell-mn.gov/cooperative-purchasing/020221-DCI" TargetMode="External"/><Relationship Id="rId1264" Type="http://schemas.openxmlformats.org/officeDocument/2006/relationships/hyperlink" Target="https://sourcewell-mn.gov/solicitations/10745" TargetMode="External"/><Relationship Id="rId1471" Type="http://schemas.openxmlformats.org/officeDocument/2006/relationships/hyperlink" Target="https://sourcewell-mn.gov/cooperative-purchasing/011223-UNM" TargetMode="External"/><Relationship Id="rId1569" Type="http://schemas.openxmlformats.org/officeDocument/2006/relationships/hyperlink" Target="https://sourcewell-mn.gov/cooperative-purchasing/091422-WES" TargetMode="External"/><Relationship Id="rId701" Type="http://schemas.openxmlformats.org/officeDocument/2006/relationships/hyperlink" Target="https://sourcewell-mn.gov/cooperative-purchasing/111522-JAL" TargetMode="External"/><Relationship Id="rId939" Type="http://schemas.openxmlformats.org/officeDocument/2006/relationships/hyperlink" Target="https://sourcewell-mn.gov/cooperative-purchasing/091422-MSI" TargetMode="External"/><Relationship Id="rId1124" Type="http://schemas.openxmlformats.org/officeDocument/2006/relationships/hyperlink" Target="https://sourcewell-mn.gov/solicitations/10350" TargetMode="External"/><Relationship Id="rId1331" Type="http://schemas.openxmlformats.org/officeDocument/2006/relationships/hyperlink" Target="https://sourcewell-mn.gov/cooperative-purchasing/031623-SMR" TargetMode="External"/><Relationship Id="rId68" Type="http://schemas.openxmlformats.org/officeDocument/2006/relationships/hyperlink" Target="https://sourcewell-mn.gov/solicitations/10351" TargetMode="External"/><Relationship Id="rId1429" Type="http://schemas.openxmlformats.org/officeDocument/2006/relationships/hyperlink" Target="https://sourcewell-mn.gov/cooperative-purchasing/062222-AEB-2" TargetMode="External"/><Relationship Id="rId284" Type="http://schemas.openxmlformats.org/officeDocument/2006/relationships/hyperlink" Target="https://sourcewell-mn.gov/solicitations/10330" TargetMode="External"/><Relationship Id="rId491" Type="http://schemas.openxmlformats.org/officeDocument/2006/relationships/hyperlink" Target="https://sourcewell-mn.gov/cooperative-purchasing/101520-FMC" TargetMode="External"/><Relationship Id="rId144" Type="http://schemas.openxmlformats.org/officeDocument/2006/relationships/hyperlink" Target="https://sourcewell-mn.gov/solicitations/10817" TargetMode="External"/><Relationship Id="rId589" Type="http://schemas.openxmlformats.org/officeDocument/2006/relationships/hyperlink" Target="https://sourcewell-mn.gov/cooperative-purchasing/051123-HAT" TargetMode="External"/><Relationship Id="rId796" Type="http://schemas.openxmlformats.org/officeDocument/2006/relationships/hyperlink" Target="https://sourcewell-mn.gov/solicitations/10832" TargetMode="External"/><Relationship Id="rId351" Type="http://schemas.openxmlformats.org/officeDocument/2006/relationships/hyperlink" Target="https://sourcewell-mn.gov/cooperative-purchasing/110421-CMW" TargetMode="External"/><Relationship Id="rId449" Type="http://schemas.openxmlformats.org/officeDocument/2006/relationships/hyperlink" Target="https://sourcewell-mn.gov/cooperative-purchasing/093021-FAY" TargetMode="External"/><Relationship Id="rId656" Type="http://schemas.openxmlformats.org/officeDocument/2006/relationships/hyperlink" Target="https://sourcewell-mn.gov/solicitations/10668" TargetMode="External"/><Relationship Id="rId863" Type="http://schemas.openxmlformats.org/officeDocument/2006/relationships/hyperlink" Target="https://sourcewell-mn.gov/cooperative-purchasing/062222-AEB-5" TargetMode="External"/><Relationship Id="rId1079" Type="http://schemas.openxmlformats.org/officeDocument/2006/relationships/hyperlink" Target="https://sourcewell-mn.gov/cooperative-purchasing/113021-OKC-1" TargetMode="External"/><Relationship Id="rId1286" Type="http://schemas.openxmlformats.org/officeDocument/2006/relationships/hyperlink" Target="https://sourcewell-mn.gov/solicitations/10551" TargetMode="External"/><Relationship Id="rId1493" Type="http://schemas.openxmlformats.org/officeDocument/2006/relationships/hyperlink" Target="https://sourcewell-mn.gov/cooperative-purchasing/051321-VAI" TargetMode="External"/><Relationship Id="rId211" Type="http://schemas.openxmlformats.org/officeDocument/2006/relationships/hyperlink" Target="https://sourcewell-mn.gov/cooperative-purchasing/060122-CAT" TargetMode="External"/><Relationship Id="rId309" Type="http://schemas.openxmlformats.org/officeDocument/2006/relationships/hyperlink" Target="https://sourcewell-mn.gov/cooperative-purchasing/113021-CSM" TargetMode="External"/><Relationship Id="rId516" Type="http://schemas.openxmlformats.org/officeDocument/2006/relationships/hyperlink" Target="https://sourcewell-mn.gov/solicitations/10358" TargetMode="External"/><Relationship Id="rId1146" Type="http://schemas.openxmlformats.org/officeDocument/2006/relationships/hyperlink" Target="https://sourcewell-mn.gov/solicitations/10369" TargetMode="External"/><Relationship Id="rId723" Type="http://schemas.openxmlformats.org/officeDocument/2006/relationships/hyperlink" Target="https://sourcewell-mn.gov/cooperative-purchasing/071624-JHN" TargetMode="External"/><Relationship Id="rId930" Type="http://schemas.openxmlformats.org/officeDocument/2006/relationships/hyperlink" Target="https://sourcewell-mn.gov/solicitations/10369" TargetMode="External"/><Relationship Id="rId1006" Type="http://schemas.openxmlformats.org/officeDocument/2006/relationships/hyperlink" Target="https://sourcewell-mn.gov/solicitations/10870" TargetMode="External"/><Relationship Id="rId1353" Type="http://schemas.openxmlformats.org/officeDocument/2006/relationships/hyperlink" Target="https://sourcewell-mn.gov/cooperative-purchasing/111621-SYC" TargetMode="External"/><Relationship Id="rId1560" Type="http://schemas.openxmlformats.org/officeDocument/2006/relationships/hyperlink" Target="https://sourcewell-mn.gov/solicitations/10551" TargetMode="External"/><Relationship Id="rId1213" Type="http://schemas.openxmlformats.org/officeDocument/2006/relationships/hyperlink" Target="https://sourcewell-mn.gov/cooperative-purchasing/080922-SAF" TargetMode="External"/><Relationship Id="rId1420" Type="http://schemas.openxmlformats.org/officeDocument/2006/relationships/hyperlink" Target="https://sourcewell-mn.gov/solicitations/10871" TargetMode="External"/><Relationship Id="rId1518" Type="http://schemas.openxmlformats.org/officeDocument/2006/relationships/hyperlink" Target="https://sourcewell-mn.gov/solicitations/10652" TargetMode="External"/><Relationship Id="rId17" Type="http://schemas.openxmlformats.org/officeDocument/2006/relationships/hyperlink" Target="https://sourcewell-mn.gov/cooperative-purchasing/081721-ADP" TargetMode="External"/><Relationship Id="rId166" Type="http://schemas.openxmlformats.org/officeDocument/2006/relationships/hyperlink" Target="https://sourcewell-mn.gov/solicitations/10358" TargetMode="External"/><Relationship Id="rId373" Type="http://schemas.openxmlformats.org/officeDocument/2006/relationships/hyperlink" Target="https://sourcewell-mn.gov/cooperative-purchasing/060122-DYN" TargetMode="External"/><Relationship Id="rId580" Type="http://schemas.openxmlformats.org/officeDocument/2006/relationships/hyperlink" Target="https://sourcewell-mn.gov/solicitations/10668" TargetMode="External"/><Relationship Id="rId1" Type="http://schemas.openxmlformats.org/officeDocument/2006/relationships/hyperlink" Target="https://sourcewell-mn.gov/cooperative-purchasing/071321-CEN" TargetMode="External"/><Relationship Id="rId233" Type="http://schemas.openxmlformats.org/officeDocument/2006/relationships/hyperlink" Target="https://sourcewell-mn.gov/cooperative-purchasing/022422-CLF" TargetMode="External"/><Relationship Id="rId440" Type="http://schemas.openxmlformats.org/officeDocument/2006/relationships/hyperlink" Target="https://sourcewell-mn.gov/solicitations/10376" TargetMode="External"/><Relationship Id="rId678" Type="http://schemas.openxmlformats.org/officeDocument/2006/relationships/hyperlink" Target="https://sourcewell-mn.gov/solicitations/10924" TargetMode="External"/><Relationship Id="rId885" Type="http://schemas.openxmlformats.org/officeDocument/2006/relationships/hyperlink" Target="https://sourcewell-mn.gov/cooperative-purchasing/062222-AEB-3" TargetMode="External"/><Relationship Id="rId1070" Type="http://schemas.openxmlformats.org/officeDocument/2006/relationships/hyperlink" Target="https://sourcewell-mn.gov/solicitations/10876" TargetMode="External"/><Relationship Id="rId300" Type="http://schemas.openxmlformats.org/officeDocument/2006/relationships/hyperlink" Target="https://sourcewell-mn.gov/solicitations/10791" TargetMode="External"/><Relationship Id="rId538" Type="http://schemas.openxmlformats.org/officeDocument/2006/relationships/hyperlink" Target="https://sourcewell-mn.gov/solicitations/10882" TargetMode="External"/><Relationship Id="rId745" Type="http://schemas.openxmlformats.org/officeDocument/2006/relationships/hyperlink" Target="https://sourcewell-mn.gov/cooperative-purchasing/091423-KII" TargetMode="External"/><Relationship Id="rId952" Type="http://schemas.openxmlformats.org/officeDocument/2006/relationships/hyperlink" Target="https://sourcewell-mn.gov/solicitations/10643" TargetMode="External"/><Relationship Id="rId1168" Type="http://schemas.openxmlformats.org/officeDocument/2006/relationships/hyperlink" Target="https://sourcewell-mn.gov/solicitations/10354" TargetMode="External"/><Relationship Id="rId1375" Type="http://schemas.openxmlformats.org/officeDocument/2006/relationships/hyperlink" Target="https://sourcewell-mn.gov/cooperative-purchasing/091423-TKN" TargetMode="External"/><Relationship Id="rId1582" Type="http://schemas.openxmlformats.org/officeDocument/2006/relationships/hyperlink" Target="https://sourcewell-mn.gov/solicitations/10968" TargetMode="External"/><Relationship Id="rId81" Type="http://schemas.openxmlformats.org/officeDocument/2006/relationships/hyperlink" Target="https://sourcewell-mn.gov/cooperative-purchasing/071223-ASA" TargetMode="External"/><Relationship Id="rId605" Type="http://schemas.openxmlformats.org/officeDocument/2006/relationships/hyperlink" Target="https://sourcewell-mn.gov/cooperative-purchasing/092623-HENRY" TargetMode="External"/><Relationship Id="rId812" Type="http://schemas.openxmlformats.org/officeDocument/2006/relationships/hyperlink" Target="https://sourcewell-mn.gov/solicitations/10671" TargetMode="External"/><Relationship Id="rId1028" Type="http://schemas.openxmlformats.org/officeDocument/2006/relationships/hyperlink" Target="https://sourcewell-mn.gov/solicitations/10484" TargetMode="External"/><Relationship Id="rId1235" Type="http://schemas.openxmlformats.org/officeDocument/2006/relationships/hyperlink" Target="https://sourcewell-mn.gov/cooperative-purchasing/093021-SWZ" TargetMode="External"/><Relationship Id="rId1442" Type="http://schemas.openxmlformats.org/officeDocument/2006/relationships/hyperlink" Target="https://sourcewell-mn.gov/solicitations/10617" TargetMode="External"/><Relationship Id="rId1302" Type="http://schemas.openxmlformats.org/officeDocument/2006/relationships/hyperlink" Target="https://sourcewell-mn.gov/solicitations/10334" TargetMode="External"/><Relationship Id="rId39" Type="http://schemas.openxmlformats.org/officeDocument/2006/relationships/hyperlink" Target="https://sourcewell-mn.gov/cooperative-purchasing/070821-AGI" TargetMode="External"/><Relationship Id="rId1607" Type="http://schemas.openxmlformats.org/officeDocument/2006/relationships/hyperlink" Target="https://sourcewell-mn.gov/cooperative-purchasing/032824-WKH" TargetMode="External"/><Relationship Id="rId188" Type="http://schemas.openxmlformats.org/officeDocument/2006/relationships/hyperlink" Target="https://sourcewell-mn.gov/solicitations/10351" TargetMode="External"/><Relationship Id="rId395" Type="http://schemas.openxmlformats.org/officeDocument/2006/relationships/hyperlink" Target="https://sourcewell-mn.gov/cooperative-purchasing/030122-ELE" TargetMode="External"/><Relationship Id="rId255" Type="http://schemas.openxmlformats.org/officeDocument/2006/relationships/hyperlink" Target="https://sourcewell-mn.gov/cooperative-purchasing/020624-CTS" TargetMode="External"/><Relationship Id="rId462" Type="http://schemas.openxmlformats.org/officeDocument/2006/relationships/hyperlink" Target="https://sourcewell-mn.gov/solicitations/10505" TargetMode="External"/><Relationship Id="rId1092" Type="http://schemas.openxmlformats.org/officeDocument/2006/relationships/hyperlink" Target="https://sourcewell-mn.gov/solicitations/10968" TargetMode="External"/><Relationship Id="rId1397" Type="http://schemas.openxmlformats.org/officeDocument/2006/relationships/hyperlink" Target="https://sourcewell-mn.gov/cooperative-purchasing/020421-TRC" TargetMode="External"/><Relationship Id="rId115" Type="http://schemas.openxmlformats.org/officeDocument/2006/relationships/hyperlink" Target="https://sourcewell-mn.gov/cooperative-purchasing/092722-AXN" TargetMode="External"/><Relationship Id="rId322" Type="http://schemas.openxmlformats.org/officeDocument/2006/relationships/hyperlink" Target="https://sourcewell-mn.gov/solicitations/10847" TargetMode="External"/><Relationship Id="rId767" Type="http://schemas.openxmlformats.org/officeDocument/2006/relationships/hyperlink" Target="https://sourcewell-mn.gov/cooperative-purchasing/082923-KBA" TargetMode="External"/><Relationship Id="rId974" Type="http://schemas.openxmlformats.org/officeDocument/2006/relationships/hyperlink" Target="https://sourcewell-mn.gov/solicitations/10876" TargetMode="External"/><Relationship Id="rId627" Type="http://schemas.openxmlformats.org/officeDocument/2006/relationships/hyperlink" Target="https://sourcewell-mn.gov/cooperative-purchasing/070121-HNY" TargetMode="External"/><Relationship Id="rId834" Type="http://schemas.openxmlformats.org/officeDocument/2006/relationships/hyperlink" Target="https://sourcewell-mn.gov/solicitations/10391" TargetMode="External"/><Relationship Id="rId1257" Type="http://schemas.openxmlformats.org/officeDocument/2006/relationships/hyperlink" Target="https://sourcewell-mn.gov/cooperative-purchasing/121923-SHI" TargetMode="External"/><Relationship Id="rId1464" Type="http://schemas.openxmlformats.org/officeDocument/2006/relationships/hyperlink" Target="https://sourcewell-mn.gov/solicitations/10817" TargetMode="External"/><Relationship Id="rId901" Type="http://schemas.openxmlformats.org/officeDocument/2006/relationships/hyperlink" Target="https://sourcewell-mn.gov/cooperative-purchasing/053024-MCF" TargetMode="External"/><Relationship Id="rId1117" Type="http://schemas.openxmlformats.org/officeDocument/2006/relationships/hyperlink" Target="https://sourcewell-mn.gov/cooperative-purchasing/120122-PSO" TargetMode="External"/><Relationship Id="rId1324" Type="http://schemas.openxmlformats.org/officeDocument/2006/relationships/hyperlink" Target="https://sourcewell-mn.gov/solicitations/10885" TargetMode="External"/><Relationship Id="rId1531" Type="http://schemas.openxmlformats.org/officeDocument/2006/relationships/hyperlink" Target="https://sourcewell-mn.gov/cooperative-purchasing/010424-VKN" TargetMode="External"/><Relationship Id="rId30" Type="http://schemas.openxmlformats.org/officeDocument/2006/relationships/hyperlink" Target="https://sourcewell-mn.gov/solicitations/10832" TargetMode="External"/><Relationship Id="rId277" Type="http://schemas.openxmlformats.org/officeDocument/2006/relationships/hyperlink" Target="https://sourcewell-mn.gov/cooperative-purchasing/041123-CPL" TargetMode="External"/><Relationship Id="rId484" Type="http://schemas.openxmlformats.org/officeDocument/2006/relationships/hyperlink" Target="https://sourcewell-mn.gov/solicitations/10370" TargetMode="External"/><Relationship Id="rId137" Type="http://schemas.openxmlformats.org/officeDocument/2006/relationships/hyperlink" Target="https://sourcewell-mn.gov/cooperative-purchasing/042221-SEM" TargetMode="External"/><Relationship Id="rId344" Type="http://schemas.openxmlformats.org/officeDocument/2006/relationships/hyperlink" Target="https://sourcewell-mn.gov/solicitations/10832" TargetMode="External"/><Relationship Id="rId691" Type="http://schemas.openxmlformats.org/officeDocument/2006/relationships/hyperlink" Target="https://sourcewell-mn.gov/cooperative-purchasing/042021-IAC" TargetMode="External"/><Relationship Id="rId789" Type="http://schemas.openxmlformats.org/officeDocument/2006/relationships/hyperlink" Target="https://sourcewell-mn.gov/cooperative-purchasing/070821-LPI" TargetMode="External"/><Relationship Id="rId996" Type="http://schemas.openxmlformats.org/officeDocument/2006/relationships/hyperlink" Target="https://sourcewell-mn.gov/solicitations/10615" TargetMode="External"/><Relationship Id="rId551" Type="http://schemas.openxmlformats.org/officeDocument/2006/relationships/hyperlink" Target="https://sourcewell-mn.gov/cooperative-purchasing/020421-ACT" TargetMode="External"/><Relationship Id="rId649" Type="http://schemas.openxmlformats.org/officeDocument/2006/relationships/hyperlink" Target="https://sourcewell-mn.gov/cooperative-purchasing/053024-HCE" TargetMode="External"/><Relationship Id="rId856" Type="http://schemas.openxmlformats.org/officeDocument/2006/relationships/hyperlink" Target="https://sourcewell-mn.gov/solicitations/10622" TargetMode="External"/><Relationship Id="rId1181" Type="http://schemas.openxmlformats.org/officeDocument/2006/relationships/hyperlink" Target="https://sourcewell-mn.gov/cooperative-purchasing/081721-RMT" TargetMode="External"/><Relationship Id="rId1279" Type="http://schemas.openxmlformats.org/officeDocument/2006/relationships/hyperlink" Target="https://sourcewell-mn.gov/cooperative-purchasing/051321-SMT" TargetMode="External"/><Relationship Id="rId1486" Type="http://schemas.openxmlformats.org/officeDocument/2006/relationships/hyperlink" Target="https://sourcewell-mn.gov/solicitations/10871" TargetMode="External"/><Relationship Id="rId204" Type="http://schemas.openxmlformats.org/officeDocument/2006/relationships/hyperlink" Target="https://sourcewell-mn.gov/solicitations/10341" TargetMode="External"/><Relationship Id="rId411" Type="http://schemas.openxmlformats.org/officeDocument/2006/relationships/hyperlink" Target="https://sourcewell-mn.gov/cooperative-purchasing/120721-EVS" TargetMode="External"/><Relationship Id="rId509" Type="http://schemas.openxmlformats.org/officeDocument/2006/relationships/hyperlink" Target="https://sourcewell-mn.gov/cooperative-purchasing/092920-GVR" TargetMode="External"/><Relationship Id="rId1041" Type="http://schemas.openxmlformats.org/officeDocument/2006/relationships/hyperlink" Target="https://sourcewell-mn.gov/cooperative-purchasing/122123-PLC" TargetMode="External"/><Relationship Id="rId1139" Type="http://schemas.openxmlformats.org/officeDocument/2006/relationships/hyperlink" Target="https://sourcewell-mn.gov/cooperative-purchasing/080321-QKT" TargetMode="External"/><Relationship Id="rId1346" Type="http://schemas.openxmlformats.org/officeDocument/2006/relationships/hyperlink" Target="https://sourcewell-mn.gov/solicitations/10484" TargetMode="External"/><Relationship Id="rId716" Type="http://schemas.openxmlformats.org/officeDocument/2006/relationships/hyperlink" Target="https://sourcewell-mn.gov/solicitations/10480" TargetMode="External"/><Relationship Id="rId923" Type="http://schemas.openxmlformats.org/officeDocument/2006/relationships/hyperlink" Target="https://sourcewell-mn.gov/cooperative-purchasing/030923-MBI" TargetMode="External"/><Relationship Id="rId1553" Type="http://schemas.openxmlformats.org/officeDocument/2006/relationships/hyperlink" Target="https://sourcewell-mn.gov/cooperative-purchasing/030223-WCH" TargetMode="External"/><Relationship Id="rId52" Type="http://schemas.openxmlformats.org/officeDocument/2006/relationships/hyperlink" Target="https://sourcewell-mn.gov/solicitations/10352" TargetMode="External"/><Relationship Id="rId1206" Type="http://schemas.openxmlformats.org/officeDocument/2006/relationships/hyperlink" Target="https://sourcewell-mn.gov/solicitations/10876" TargetMode="External"/><Relationship Id="rId1413" Type="http://schemas.openxmlformats.org/officeDocument/2006/relationships/hyperlink" Target="https://sourcewell-mn.gov/cooperative-purchasing/080420-TKE" TargetMode="External"/><Relationship Id="rId1620" Type="http://schemas.openxmlformats.org/officeDocument/2006/relationships/hyperlink" Target="https://sourcewell-mn.gov/solicitations/10369" TargetMode="External"/><Relationship Id="rId299" Type="http://schemas.openxmlformats.org/officeDocument/2006/relationships/hyperlink" Target="https://sourcewell-mn.gov/cooperative-purchasing/110223-CRB" TargetMode="External"/><Relationship Id="rId159" Type="http://schemas.openxmlformats.org/officeDocument/2006/relationships/hyperlink" Target="https://sourcewell-mn.gov/cooperative-purchasing/060122-BAI" TargetMode="External"/><Relationship Id="rId366" Type="http://schemas.openxmlformats.org/officeDocument/2006/relationships/hyperlink" Target="https://sourcewell-mn.gov/solicitations/10847" TargetMode="External"/><Relationship Id="rId573" Type="http://schemas.openxmlformats.org/officeDocument/2006/relationships/hyperlink" Target="https://sourcewell-mn.gov/cooperative-purchasing/010721-GRN" TargetMode="External"/><Relationship Id="rId780" Type="http://schemas.openxmlformats.org/officeDocument/2006/relationships/hyperlink" Target="https://sourcewell-mn.gov/solicitations/10791" TargetMode="External"/><Relationship Id="rId226" Type="http://schemas.openxmlformats.org/officeDocument/2006/relationships/hyperlink" Target="https://sourcewell-mn.gov/solicitations/10544" TargetMode="External"/><Relationship Id="rId433" Type="http://schemas.openxmlformats.org/officeDocument/2006/relationships/hyperlink" Target="https://sourcewell-mn.gov/cooperative-purchasing/093021-EXP" TargetMode="External"/><Relationship Id="rId878" Type="http://schemas.openxmlformats.org/officeDocument/2006/relationships/hyperlink" Target="https://sourcewell-mn.gov/solicitations/10795" TargetMode="External"/><Relationship Id="rId1063" Type="http://schemas.openxmlformats.org/officeDocument/2006/relationships/hyperlink" Target="https://sourcewell-mn.gov/cooperative-purchasing/051623-CLA-1" TargetMode="External"/><Relationship Id="rId1270" Type="http://schemas.openxmlformats.org/officeDocument/2006/relationships/hyperlink" Target="https://sourcewell-mn.gov/solicitations/10387" TargetMode="External"/><Relationship Id="rId640" Type="http://schemas.openxmlformats.org/officeDocument/2006/relationships/hyperlink" Target="https://sourcewell-mn.gov/solicitations/10723" TargetMode="External"/><Relationship Id="rId738" Type="http://schemas.openxmlformats.org/officeDocument/2006/relationships/hyperlink" Target="https://sourcewell-mn.gov/solicitations/10793" TargetMode="External"/><Relationship Id="rId945" Type="http://schemas.openxmlformats.org/officeDocument/2006/relationships/hyperlink" Target="https://sourcewell-mn.gov/cooperative-purchasing/092222-RYC" TargetMode="External"/><Relationship Id="rId1368" Type="http://schemas.openxmlformats.org/officeDocument/2006/relationships/hyperlink" Target="https://sourcewell-mn.gov/solicitations/10852" TargetMode="External"/><Relationship Id="rId1575" Type="http://schemas.openxmlformats.org/officeDocument/2006/relationships/hyperlink" Target="https://sourcewell-mn.gov/cooperative-purchasing/032824-CER" TargetMode="External"/><Relationship Id="rId74" Type="http://schemas.openxmlformats.org/officeDocument/2006/relationships/hyperlink" Target="https://sourcewell-mn.gov/solicitations/10465" TargetMode="External"/><Relationship Id="rId500" Type="http://schemas.openxmlformats.org/officeDocument/2006/relationships/hyperlink" Target="https://sourcewell-mn.gov/solicitations/10351" TargetMode="External"/><Relationship Id="rId805" Type="http://schemas.openxmlformats.org/officeDocument/2006/relationships/hyperlink" Target="https://sourcewell-mn.gov/cooperative-purchasing/062421-LSS-1" TargetMode="External"/><Relationship Id="rId1130" Type="http://schemas.openxmlformats.org/officeDocument/2006/relationships/hyperlink" Target="https://sourcewell-mn.gov/solicitations/10417" TargetMode="External"/><Relationship Id="rId1228" Type="http://schemas.openxmlformats.org/officeDocument/2006/relationships/hyperlink" Target="https://sourcewell-mn.gov/solicitations/10662" TargetMode="External"/><Relationship Id="rId1435" Type="http://schemas.openxmlformats.org/officeDocument/2006/relationships/hyperlink" Target="https://sourcewell-mn.gov/cooperative-purchasing/092922-TKI" TargetMode="External"/><Relationship Id="rId1502" Type="http://schemas.openxmlformats.org/officeDocument/2006/relationships/hyperlink" Target="https://sourcewell-mn.gov/solicitations/10870" TargetMode="External"/><Relationship Id="rId290" Type="http://schemas.openxmlformats.org/officeDocument/2006/relationships/hyperlink" Target="https://sourcewell-mn.gov/solicitations/10411" TargetMode="External"/><Relationship Id="rId388" Type="http://schemas.openxmlformats.org/officeDocument/2006/relationships/hyperlink" Target="https://sourcewell-mn.gov/solicitations/10363" TargetMode="External"/><Relationship Id="rId150" Type="http://schemas.openxmlformats.org/officeDocument/2006/relationships/hyperlink" Target="https://sourcewell-mn.gov/solicitations/10606" TargetMode="External"/><Relationship Id="rId595" Type="http://schemas.openxmlformats.org/officeDocument/2006/relationships/hyperlink" Target="https://sourcewell-mn.gov/cooperative-purchasing/051922-HSS" TargetMode="External"/><Relationship Id="rId248" Type="http://schemas.openxmlformats.org/officeDocument/2006/relationships/hyperlink" Target="https://sourcewell-mn.gov/solicitations/10924" TargetMode="External"/><Relationship Id="rId455" Type="http://schemas.openxmlformats.org/officeDocument/2006/relationships/hyperlink" Target="https://sourcewell-mn.gov/cooperative-purchasing/091423-FELL" TargetMode="External"/><Relationship Id="rId662" Type="http://schemas.openxmlformats.org/officeDocument/2006/relationships/hyperlink" Target="https://sourcewell-mn.gov/solicitations/10827" TargetMode="External"/><Relationship Id="rId1085" Type="http://schemas.openxmlformats.org/officeDocument/2006/relationships/hyperlink" Target="https://sourcewell-mn.gov/cooperative-purchasing/092922-PTT" TargetMode="External"/><Relationship Id="rId1292" Type="http://schemas.openxmlformats.org/officeDocument/2006/relationships/hyperlink" Target="https://sourcewell-mn.gov/solicitations/10793" TargetMode="External"/><Relationship Id="rId108" Type="http://schemas.openxmlformats.org/officeDocument/2006/relationships/hyperlink" Target="https://sourcewell-mn.gov/solicitations/10876" TargetMode="External"/><Relationship Id="rId315" Type="http://schemas.openxmlformats.org/officeDocument/2006/relationships/hyperlink" Target="https://sourcewell-mn.gov/cooperative-purchasing/032824-DAI" TargetMode="External"/><Relationship Id="rId522" Type="http://schemas.openxmlformats.org/officeDocument/2006/relationships/hyperlink" Target="https://sourcewell-mn.gov/solicitations/10013" TargetMode="External"/><Relationship Id="rId967" Type="http://schemas.openxmlformats.org/officeDocument/2006/relationships/hyperlink" Target="https://sourcewell-mn.gov/cooperative-purchasing/032521-GPC" TargetMode="External"/><Relationship Id="rId1152" Type="http://schemas.openxmlformats.org/officeDocument/2006/relationships/hyperlink" Target="https://sourcewell-mn.gov/solicitations/10465" TargetMode="External"/><Relationship Id="rId1597" Type="http://schemas.openxmlformats.org/officeDocument/2006/relationships/hyperlink" Target="https://sourcewell-mn.gov/cooperative-purchasing/111522-WLE" TargetMode="External"/><Relationship Id="rId96" Type="http://schemas.openxmlformats.org/officeDocument/2006/relationships/hyperlink" Target="https://sourcewell-mn.gov/solicitations/10871" TargetMode="External"/><Relationship Id="rId827" Type="http://schemas.openxmlformats.org/officeDocument/2006/relationships/hyperlink" Target="https://sourcewell-mn.gov/cooperative-purchasing/010521-LTS-4" TargetMode="External"/><Relationship Id="rId1012" Type="http://schemas.openxmlformats.org/officeDocument/2006/relationships/hyperlink" Target="https://sourcewell-mn.gov/solicitations/10370" TargetMode="External"/><Relationship Id="rId1457" Type="http://schemas.openxmlformats.org/officeDocument/2006/relationships/hyperlink" Target="https://sourcewell-mn.gov/cooperative-purchasing/011221-URM" TargetMode="External"/><Relationship Id="rId1317" Type="http://schemas.openxmlformats.org/officeDocument/2006/relationships/hyperlink" Target="https://sourcewell-mn.gov/cooperative-purchasing/091423-STI" TargetMode="External"/><Relationship Id="rId1524" Type="http://schemas.openxmlformats.org/officeDocument/2006/relationships/hyperlink" Target="https://sourcewell-mn.gov/solicitations/10458" TargetMode="External"/><Relationship Id="rId23" Type="http://schemas.openxmlformats.org/officeDocument/2006/relationships/hyperlink" Target="https://sourcewell-mn.gov/cooperative-purchasing/060624-ASL" TargetMode="External"/><Relationship Id="rId172" Type="http://schemas.openxmlformats.org/officeDocument/2006/relationships/hyperlink" Target="https://sourcewell-mn.gov/solicitations/10007" TargetMode="External"/><Relationship Id="rId477" Type="http://schemas.openxmlformats.org/officeDocument/2006/relationships/hyperlink" Target="https://sourcewell-mn.gov/cooperative-purchasing/062723-FIR" TargetMode="External"/><Relationship Id="rId684" Type="http://schemas.openxmlformats.org/officeDocument/2006/relationships/hyperlink" Target="https://sourcewell-mn.gov/solicitations/10876" TargetMode="External"/><Relationship Id="rId337" Type="http://schemas.openxmlformats.org/officeDocument/2006/relationships/hyperlink" Target="https://sourcewell-mn.gov/cooperative-purchasing/082923-DAC" TargetMode="External"/><Relationship Id="rId891" Type="http://schemas.openxmlformats.org/officeDocument/2006/relationships/hyperlink" Target="https://sourcewell-mn.gov/cooperative-purchasing/113021-RCK" TargetMode="External"/><Relationship Id="rId989" Type="http://schemas.openxmlformats.org/officeDocument/2006/relationships/hyperlink" Target="https://sourcewell-mn.gov/cooperative-purchasing/011723-CNH-2" TargetMode="External"/><Relationship Id="rId544" Type="http://schemas.openxmlformats.org/officeDocument/2006/relationships/hyperlink" Target="https://sourcewell-mn.gov/solicitations/10885" TargetMode="External"/><Relationship Id="rId751" Type="http://schemas.openxmlformats.org/officeDocument/2006/relationships/hyperlink" Target="https://sourcewell-mn.gov/cooperative-purchasing/011723-KBL" TargetMode="External"/><Relationship Id="rId849" Type="http://schemas.openxmlformats.org/officeDocument/2006/relationships/hyperlink" Target="https://sourcewell-mn.gov/cooperative-purchasing/053024-MAI" TargetMode="External"/><Relationship Id="rId1174" Type="http://schemas.openxmlformats.org/officeDocument/2006/relationships/hyperlink" Target="https://sourcewell-mn.gov/solicitations/10453" TargetMode="External"/><Relationship Id="rId1381" Type="http://schemas.openxmlformats.org/officeDocument/2006/relationships/hyperlink" Target="https://sourcewell-mn.gov/cooperative-purchasing/020221-SKY" TargetMode="External"/><Relationship Id="rId1479" Type="http://schemas.openxmlformats.org/officeDocument/2006/relationships/hyperlink" Target="https://sourcewell-mn.gov/cooperative-purchasing/111621-USF" TargetMode="External"/><Relationship Id="rId404" Type="http://schemas.openxmlformats.org/officeDocument/2006/relationships/hyperlink" Target="https://sourcewell-mn.gov/solicitations/10458" TargetMode="External"/><Relationship Id="rId611" Type="http://schemas.openxmlformats.org/officeDocument/2006/relationships/hyperlink" Target="https://sourcewell-mn.gov/cooperative-purchasing/051123-HEF" TargetMode="External"/><Relationship Id="rId1034" Type="http://schemas.openxmlformats.org/officeDocument/2006/relationships/hyperlink" Target="https://sourcewell-mn.gov/solicitations/10373" TargetMode="External"/><Relationship Id="rId1241" Type="http://schemas.openxmlformats.org/officeDocument/2006/relationships/hyperlink" Target="https://sourcewell-mn.gov/cooperative-purchasing/011824-SEW" TargetMode="External"/><Relationship Id="rId1339" Type="http://schemas.openxmlformats.org/officeDocument/2006/relationships/hyperlink" Target="https://sourcewell-mn.gov/cooperative-purchasing/062421-SWP" TargetMode="External"/><Relationship Id="rId709" Type="http://schemas.openxmlformats.org/officeDocument/2006/relationships/hyperlink" Target="https://sourcewell-mn.gov/cooperative-purchasing/020923-JCB" TargetMode="External"/><Relationship Id="rId916" Type="http://schemas.openxmlformats.org/officeDocument/2006/relationships/hyperlink" Target="https://sourcewell-mn.gov/solicitations/10821" TargetMode="External"/><Relationship Id="rId1101" Type="http://schemas.openxmlformats.org/officeDocument/2006/relationships/hyperlink" Target="https://sourcewell-mn.gov/cooperative-purchasing/051123-PST" TargetMode="External"/><Relationship Id="rId1546" Type="http://schemas.openxmlformats.org/officeDocument/2006/relationships/hyperlink" Target="https://sourcewell-mn.gov/solicitations/10346" TargetMode="External"/><Relationship Id="rId45" Type="http://schemas.openxmlformats.org/officeDocument/2006/relationships/hyperlink" Target="https://sourcewell-mn.gov/cooperative-purchasing/020124-ALH" TargetMode="External"/><Relationship Id="rId1406" Type="http://schemas.openxmlformats.org/officeDocument/2006/relationships/hyperlink" Target="https://sourcewell-mn.gov/solicitations/10788" TargetMode="External"/><Relationship Id="rId1613" Type="http://schemas.openxmlformats.org/officeDocument/2006/relationships/hyperlink" Target="https://sourcewell-mn.gov/cooperative-purchasing/091024-YGC" TargetMode="External"/><Relationship Id="rId194" Type="http://schemas.openxmlformats.org/officeDocument/2006/relationships/hyperlink" Target="https://sourcewell-mn.gov/solicitations/10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15"/>
  <sheetViews>
    <sheetView tabSelected="1" workbookViewId="0">
      <selection sqref="A1:E1"/>
    </sheetView>
  </sheetViews>
  <sheetFormatPr defaultRowHeight="15"/>
  <cols>
    <col min="1" max="1" width="18.140625" style="1" customWidth="1"/>
    <col min="2" max="2" width="53.5703125" style="1" customWidth="1"/>
    <col min="3" max="3" width="65.7109375" style="1" customWidth="1"/>
    <col min="4" max="4" width="146.7109375" style="1" customWidth="1"/>
    <col min="5" max="5" width="15.42578125" style="1" customWidth="1"/>
    <col min="6" max="6" width="9.140625" style="1" customWidth="1"/>
    <col min="7" max="16384" width="9.140625" style="1"/>
  </cols>
  <sheetData>
    <row r="1" spans="1:5" ht="60" customHeight="1">
      <c r="A1" s="5"/>
      <c r="B1" s="5"/>
      <c r="C1" s="5"/>
      <c r="D1" s="5"/>
      <c r="E1" s="5"/>
    </row>
    <row r="2" spans="1:5" ht="30" customHeight="1">
      <c r="A2" s="6" t="s">
        <v>0</v>
      </c>
      <c r="B2" s="6" t="s">
        <v>0</v>
      </c>
      <c r="C2" s="6" t="s">
        <v>0</v>
      </c>
      <c r="D2" s="6" t="s">
        <v>0</v>
      </c>
      <c r="E2" s="6" t="s">
        <v>0</v>
      </c>
    </row>
    <row r="3" spans="1:5" ht="15" customHeight="1">
      <c r="A3" s="5" t="s">
        <v>1</v>
      </c>
      <c r="B3" s="5" t="s">
        <v>1</v>
      </c>
      <c r="C3" s="5" t="s">
        <v>1</v>
      </c>
      <c r="D3" s="5" t="s">
        <v>1</v>
      </c>
      <c r="E3" s="5" t="s">
        <v>1</v>
      </c>
    </row>
    <row r="4" spans="1:5">
      <c r="A4" s="4" t="s">
        <v>2</v>
      </c>
      <c r="B4" s="4" t="s">
        <v>3</v>
      </c>
      <c r="C4" s="4" t="s">
        <v>4</v>
      </c>
      <c r="D4" s="4" t="s">
        <v>5</v>
      </c>
      <c r="E4" s="4" t="s">
        <v>6</v>
      </c>
    </row>
    <row r="5" spans="1:5">
      <c r="A5" s="2" t="s">
        <v>7</v>
      </c>
      <c r="B5" s="1" t="s">
        <v>8</v>
      </c>
      <c r="C5" s="1" t="s">
        <v>9</v>
      </c>
      <c r="D5" s="2" t="s">
        <v>10</v>
      </c>
      <c r="E5" s="3">
        <f>DATE(2026,9,10)</f>
        <v>46275</v>
      </c>
    </row>
    <row r="6" spans="1:5">
      <c r="A6" s="2" t="s">
        <v>11</v>
      </c>
      <c r="B6" s="1" t="s">
        <v>8</v>
      </c>
      <c r="C6" s="1" t="s">
        <v>12</v>
      </c>
      <c r="D6" s="2" t="s">
        <v>13</v>
      </c>
      <c r="E6" s="3">
        <f>DATE(2028,2,27)</f>
        <v>46810</v>
      </c>
    </row>
    <row r="7" spans="1:5">
      <c r="A7" s="2" t="s">
        <v>14</v>
      </c>
      <c r="B7" s="1" t="s">
        <v>15</v>
      </c>
      <c r="C7" s="1" t="s">
        <v>16</v>
      </c>
      <c r="D7" s="2" t="s">
        <v>17</v>
      </c>
      <c r="E7" s="3">
        <f>DATE(2026,11,7)</f>
        <v>46333</v>
      </c>
    </row>
    <row r="8" spans="1:5">
      <c r="A8" s="2" t="s">
        <v>18</v>
      </c>
      <c r="B8" s="1" t="s">
        <v>19</v>
      </c>
      <c r="C8" s="1" t="s">
        <v>20</v>
      </c>
      <c r="D8" s="2" t="s">
        <v>13</v>
      </c>
      <c r="E8" s="3">
        <f>DATE(2028,2,27)</f>
        <v>46810</v>
      </c>
    </row>
    <row r="9" spans="1:5">
      <c r="A9" s="2" t="s">
        <v>21</v>
      </c>
      <c r="B9" s="1" t="s">
        <v>22</v>
      </c>
      <c r="C9" s="1" t="s">
        <v>23</v>
      </c>
      <c r="D9" s="2" t="s">
        <v>24</v>
      </c>
      <c r="E9" s="3">
        <f>DATE(2025,8,8)</f>
        <v>45877</v>
      </c>
    </row>
    <row r="10" spans="1:5">
      <c r="A10" s="2" t="s">
        <v>25</v>
      </c>
      <c r="B10" s="1" t="s">
        <v>26</v>
      </c>
      <c r="C10" s="1" t="s">
        <v>27</v>
      </c>
      <c r="D10" s="2" t="s">
        <v>28</v>
      </c>
      <c r="E10" s="3">
        <f>DATE(2027,8,18)</f>
        <v>46617</v>
      </c>
    </row>
    <row r="11" spans="1:5">
      <c r="A11" s="2" t="s">
        <v>29</v>
      </c>
      <c r="B11" s="1" t="s">
        <v>30</v>
      </c>
      <c r="C11" s="1" t="s">
        <v>31</v>
      </c>
      <c r="D11" s="2" t="s">
        <v>32</v>
      </c>
      <c r="E11" s="3">
        <f>DATE(2027,4,4)</f>
        <v>46481</v>
      </c>
    </row>
    <row r="12" spans="1:5">
      <c r="A12" s="2" t="s">
        <v>33</v>
      </c>
      <c r="B12" s="1" t="s">
        <v>34</v>
      </c>
      <c r="C12" s="1" t="s">
        <v>35</v>
      </c>
      <c r="D12" s="2" t="s">
        <v>36</v>
      </c>
      <c r="E12" s="3">
        <f>DATE(2028,11,18)</f>
        <v>47075</v>
      </c>
    </row>
    <row r="13" spans="1:5">
      <c r="A13" s="2" t="s">
        <v>37</v>
      </c>
      <c r="B13" s="1" t="s">
        <v>38</v>
      </c>
      <c r="C13" s="1" t="s">
        <v>39</v>
      </c>
      <c r="D13" s="2" t="s">
        <v>40</v>
      </c>
      <c r="E13" s="3">
        <f>DATE(2025,10,15)</f>
        <v>45945</v>
      </c>
    </row>
    <row r="14" spans="1:5">
      <c r="A14" s="2" t="s">
        <v>41</v>
      </c>
      <c r="B14" s="1" t="s">
        <v>42</v>
      </c>
      <c r="C14" s="1" t="s">
        <v>43</v>
      </c>
      <c r="D14" s="2" t="s">
        <v>44</v>
      </c>
      <c r="E14" s="3">
        <f>DATE(2027,1,13)</f>
        <v>46400</v>
      </c>
    </row>
    <row r="15" spans="1:5">
      <c r="A15" s="2" t="s">
        <v>45</v>
      </c>
      <c r="B15" s="1" t="s">
        <v>46</v>
      </c>
      <c r="C15" s="1" t="s">
        <v>47</v>
      </c>
      <c r="D15" s="2" t="s">
        <v>48</v>
      </c>
      <c r="E15" s="3">
        <f>DATE(2027,8,8)</f>
        <v>46607</v>
      </c>
    </row>
    <row r="16" spans="1:5">
      <c r="A16" s="2" t="s">
        <v>49</v>
      </c>
      <c r="B16" s="1" t="s">
        <v>50</v>
      </c>
      <c r="C16" s="1" t="s">
        <v>51</v>
      </c>
      <c r="D16" s="2" t="s">
        <v>52</v>
      </c>
      <c r="E16" s="3">
        <f>DATE(2028,10,25)</f>
        <v>47051</v>
      </c>
    </row>
    <row r="17" spans="1:5">
      <c r="A17" s="2" t="s">
        <v>53</v>
      </c>
      <c r="B17" s="1" t="s">
        <v>54</v>
      </c>
      <c r="C17" s="1" t="s">
        <v>55</v>
      </c>
      <c r="D17" s="2" t="s">
        <v>56</v>
      </c>
      <c r="E17" s="3">
        <f>DATE(2026,7,8)</f>
        <v>46211</v>
      </c>
    </row>
    <row r="18" spans="1:5">
      <c r="A18" s="2" t="s">
        <v>57</v>
      </c>
      <c r="B18" s="1" t="s">
        <v>58</v>
      </c>
      <c r="C18" s="1" t="s">
        <v>59</v>
      </c>
      <c r="D18" s="2" t="s">
        <v>60</v>
      </c>
      <c r="E18" s="3">
        <f>DATE(2027,3,24)</f>
        <v>46470</v>
      </c>
    </row>
    <row r="19" spans="1:5">
      <c r="A19" s="2" t="s">
        <v>61</v>
      </c>
      <c r="B19" s="1" t="s">
        <v>62</v>
      </c>
      <c r="C19" s="1" t="s">
        <v>63</v>
      </c>
      <c r="D19" s="2" t="s">
        <v>64</v>
      </c>
      <c r="E19" s="3">
        <f>DATE(2028,2,28)</f>
        <v>46811</v>
      </c>
    </row>
    <row r="20" spans="1:5">
      <c r="A20" s="2" t="s">
        <v>65</v>
      </c>
      <c r="B20" s="1" t="s">
        <v>66</v>
      </c>
      <c r="C20" s="1" t="s">
        <v>67</v>
      </c>
      <c r="D20" s="2" t="s">
        <v>68</v>
      </c>
      <c r="E20" s="3">
        <f>DATE(2027,10,11)</f>
        <v>46671</v>
      </c>
    </row>
    <row r="21" spans="1:5">
      <c r="A21" s="2" t="s">
        <v>69</v>
      </c>
      <c r="B21" s="1" t="s">
        <v>70</v>
      </c>
      <c r="C21" s="1" t="s">
        <v>71</v>
      </c>
      <c r="D21" s="2" t="s">
        <v>72</v>
      </c>
      <c r="E21" s="3">
        <f>DATE(2025,3,26)</f>
        <v>45742</v>
      </c>
    </row>
    <row r="22" spans="1:5">
      <c r="A22" s="2" t="s">
        <v>73</v>
      </c>
      <c r="B22" s="1" t="s">
        <v>74</v>
      </c>
      <c r="C22" s="1" t="s">
        <v>75</v>
      </c>
      <c r="D22" s="2" t="s">
        <v>76</v>
      </c>
      <c r="E22" s="3">
        <f>DATE(2027,2,3)</f>
        <v>46421</v>
      </c>
    </row>
    <row r="23" spans="1:5">
      <c r="A23" s="2" t="s">
        <v>77</v>
      </c>
      <c r="B23" s="1" t="s">
        <v>78</v>
      </c>
      <c r="C23" s="1" t="s">
        <v>79</v>
      </c>
      <c r="D23" s="2" t="s">
        <v>80</v>
      </c>
      <c r="E23" s="3">
        <f>DATE(2025,8,9)</f>
        <v>45878</v>
      </c>
    </row>
    <row r="24" spans="1:5">
      <c r="A24" s="2" t="s">
        <v>81</v>
      </c>
      <c r="B24" s="1" t="s">
        <v>82</v>
      </c>
      <c r="C24" s="1" t="s">
        <v>79</v>
      </c>
      <c r="D24" s="2" t="s">
        <v>80</v>
      </c>
      <c r="E24" s="3">
        <f>DATE(2025,8,9)</f>
        <v>45878</v>
      </c>
    </row>
    <row r="25" spans="1:5">
      <c r="A25" s="2" t="s">
        <v>83</v>
      </c>
      <c r="B25" s="1" t="s">
        <v>84</v>
      </c>
      <c r="C25" s="1" t="s">
        <v>79</v>
      </c>
      <c r="D25" s="2" t="s">
        <v>80</v>
      </c>
      <c r="E25" s="3">
        <f>DATE(2025,8,9)</f>
        <v>45878</v>
      </c>
    </row>
    <row r="26" spans="1:5">
      <c r="A26" s="2" t="s">
        <v>85</v>
      </c>
      <c r="B26" s="1" t="s">
        <v>86</v>
      </c>
      <c r="C26" s="1" t="s">
        <v>87</v>
      </c>
      <c r="D26" s="2" t="s">
        <v>88</v>
      </c>
      <c r="E26" s="3">
        <f>DATE(2028,3,27)</f>
        <v>46839</v>
      </c>
    </row>
    <row r="27" spans="1:5">
      <c r="A27" s="2" t="s">
        <v>89</v>
      </c>
      <c r="B27" s="1" t="s">
        <v>86</v>
      </c>
      <c r="C27" s="1" t="s">
        <v>90</v>
      </c>
      <c r="D27" s="2" t="s">
        <v>91</v>
      </c>
      <c r="E27" s="3">
        <f>DATE(2028,4,4)</f>
        <v>46847</v>
      </c>
    </row>
    <row r="28" spans="1:5">
      <c r="A28" s="2" t="s">
        <v>92</v>
      </c>
      <c r="B28" s="1" t="s">
        <v>93</v>
      </c>
      <c r="C28" s="1" t="s">
        <v>94</v>
      </c>
      <c r="D28" s="2" t="s">
        <v>17</v>
      </c>
      <c r="E28" s="3">
        <f>DATE(2026,11,7)</f>
        <v>46333</v>
      </c>
    </row>
    <row r="29" spans="1:5">
      <c r="A29" s="2" t="s">
        <v>95</v>
      </c>
      <c r="B29" s="1" t="s">
        <v>96</v>
      </c>
      <c r="C29" s="1" t="s">
        <v>97</v>
      </c>
      <c r="D29" s="2" t="s">
        <v>98</v>
      </c>
      <c r="E29" s="3">
        <f>DATE(2026,1,8)</f>
        <v>46030</v>
      </c>
    </row>
    <row r="30" spans="1:5">
      <c r="A30" s="2" t="s">
        <v>99</v>
      </c>
      <c r="B30" s="1" t="s">
        <v>100</v>
      </c>
      <c r="C30" s="1" t="s">
        <v>101</v>
      </c>
      <c r="D30" s="2" t="s">
        <v>102</v>
      </c>
      <c r="E30" s="3">
        <f>DATE(2026,3,24)</f>
        <v>46105</v>
      </c>
    </row>
    <row r="31" spans="1:5">
      <c r="A31" s="2" t="s">
        <v>103</v>
      </c>
      <c r="B31" s="1" t="s">
        <v>104</v>
      </c>
      <c r="C31" s="1" t="s">
        <v>105</v>
      </c>
      <c r="D31" s="2" t="s">
        <v>106</v>
      </c>
      <c r="E31" s="3">
        <f>DATE(2025,12,27)</f>
        <v>46018</v>
      </c>
    </row>
    <row r="32" spans="1:5">
      <c r="A32" s="2" t="s">
        <v>107</v>
      </c>
      <c r="B32" s="1" t="s">
        <v>108</v>
      </c>
      <c r="C32" s="1" t="s">
        <v>79</v>
      </c>
      <c r="D32" s="2" t="s">
        <v>80</v>
      </c>
      <c r="E32" s="3">
        <f>DATE(2025,8,9)</f>
        <v>45878</v>
      </c>
    </row>
    <row r="33" spans="1:5">
      <c r="A33" s="2" t="s">
        <v>109</v>
      </c>
      <c r="B33" s="1" t="s">
        <v>110</v>
      </c>
      <c r="C33" s="1" t="s">
        <v>111</v>
      </c>
      <c r="D33" s="2" t="s">
        <v>112</v>
      </c>
      <c r="E33" s="3">
        <f>DATE(2028,10,24)</f>
        <v>47050</v>
      </c>
    </row>
    <row r="34" spans="1:5">
      <c r="A34" s="2" t="s">
        <v>113</v>
      </c>
      <c r="B34" s="1" t="s">
        <v>114</v>
      </c>
      <c r="C34" s="1" t="s">
        <v>115</v>
      </c>
      <c r="D34" s="2" t="s">
        <v>116</v>
      </c>
      <c r="E34" s="3">
        <f>DATE(2026,12,20)</f>
        <v>46376</v>
      </c>
    </row>
    <row r="35" spans="1:5">
      <c r="A35" s="2" t="s">
        <v>117</v>
      </c>
      <c r="B35" s="1" t="s">
        <v>118</v>
      </c>
      <c r="C35" s="1" t="s">
        <v>119</v>
      </c>
      <c r="D35" s="2" t="s">
        <v>120</v>
      </c>
      <c r="E35" s="3">
        <f>DATE(2025,12,29)</f>
        <v>46020</v>
      </c>
    </row>
    <row r="36" spans="1:5">
      <c r="A36" s="2" t="s">
        <v>121</v>
      </c>
      <c r="B36" s="1" t="s">
        <v>122</v>
      </c>
      <c r="C36" s="1" t="s">
        <v>123</v>
      </c>
      <c r="D36" s="2" t="s">
        <v>124</v>
      </c>
      <c r="E36" s="3">
        <f>DATE(2027,12,4)</f>
        <v>46725</v>
      </c>
    </row>
    <row r="37" spans="1:5">
      <c r="A37" s="2" t="s">
        <v>125</v>
      </c>
      <c r="B37" s="1" t="s">
        <v>126</v>
      </c>
      <c r="C37" s="1" t="s">
        <v>127</v>
      </c>
      <c r="D37" s="2" t="s">
        <v>128</v>
      </c>
      <c r="E37" s="3">
        <f>DATE(2028,3,25)</f>
        <v>46837</v>
      </c>
    </row>
    <row r="38" spans="1:5">
      <c r="A38" s="2" t="s">
        <v>129</v>
      </c>
      <c r="B38" s="1" t="s">
        <v>130</v>
      </c>
      <c r="C38" s="1" t="s">
        <v>131</v>
      </c>
      <c r="D38" s="2" t="s">
        <v>72</v>
      </c>
      <c r="E38" s="3">
        <f>DATE(2026,3,26)</f>
        <v>46107</v>
      </c>
    </row>
    <row r="39" spans="1:5">
      <c r="A39" s="2" t="s">
        <v>132</v>
      </c>
      <c r="B39" s="1" t="s">
        <v>133</v>
      </c>
      <c r="C39" s="1" t="s">
        <v>134</v>
      </c>
      <c r="D39" s="2" t="s">
        <v>135</v>
      </c>
      <c r="E39" s="3">
        <f>DATE(2026,2,17)</f>
        <v>46070</v>
      </c>
    </row>
    <row r="40" spans="1:5">
      <c r="A40" s="2" t="s">
        <v>136</v>
      </c>
      <c r="B40" s="1" t="s">
        <v>137</v>
      </c>
      <c r="C40" s="1" t="s">
        <v>138</v>
      </c>
      <c r="D40" s="2" t="s">
        <v>139</v>
      </c>
      <c r="E40" s="3">
        <f>DATE(2025,4,30)</f>
        <v>45777</v>
      </c>
    </row>
    <row r="41" spans="1:5">
      <c r="A41" s="2" t="s">
        <v>140</v>
      </c>
      <c r="B41" s="1" t="s">
        <v>141</v>
      </c>
      <c r="C41" s="1" t="s">
        <v>142</v>
      </c>
      <c r="D41" s="2" t="s">
        <v>143</v>
      </c>
      <c r="E41" s="3">
        <f>DATE(2026,1,17)</f>
        <v>46039</v>
      </c>
    </row>
    <row r="42" spans="1:5">
      <c r="A42" s="2" t="s">
        <v>144</v>
      </c>
      <c r="B42" s="1" t="s">
        <v>145</v>
      </c>
      <c r="C42" s="1" t="s">
        <v>146</v>
      </c>
      <c r="D42" s="2" t="s">
        <v>147</v>
      </c>
      <c r="E42" s="3">
        <f>DATE(2025,4,13)</f>
        <v>45760</v>
      </c>
    </row>
    <row r="43" spans="1:5">
      <c r="A43" s="2" t="s">
        <v>148</v>
      </c>
      <c r="B43" s="1" t="s">
        <v>149</v>
      </c>
      <c r="C43" s="1" t="s">
        <v>150</v>
      </c>
      <c r="D43" s="2" t="s">
        <v>151</v>
      </c>
      <c r="E43" s="3">
        <f>DATE(2027,5,29)</f>
        <v>46536</v>
      </c>
    </row>
    <row r="44" spans="1:5">
      <c r="A44" s="2" t="s">
        <v>152</v>
      </c>
      <c r="B44" s="1" t="s">
        <v>153</v>
      </c>
      <c r="C44" s="1" t="s">
        <v>154</v>
      </c>
      <c r="D44" s="2" t="s">
        <v>120</v>
      </c>
      <c r="E44" s="3">
        <f>DATE(2025,12,28)</f>
        <v>46019</v>
      </c>
    </row>
    <row r="45" spans="1:5">
      <c r="A45" s="2" t="s">
        <v>155</v>
      </c>
      <c r="B45" s="1" t="s">
        <v>156</v>
      </c>
      <c r="C45" s="1" t="s">
        <v>157</v>
      </c>
      <c r="D45" s="2" t="s">
        <v>28</v>
      </c>
      <c r="E45" s="3">
        <f>DATE(2027,8,18)</f>
        <v>46617</v>
      </c>
    </row>
    <row r="46" spans="1:5">
      <c r="A46" s="2" t="s">
        <v>158</v>
      </c>
      <c r="B46" s="1" t="s">
        <v>159</v>
      </c>
      <c r="C46" s="1" t="s">
        <v>75</v>
      </c>
      <c r="D46" s="2" t="s">
        <v>76</v>
      </c>
      <c r="E46" s="3">
        <f>DATE(2027,2,3)</f>
        <v>46421</v>
      </c>
    </row>
    <row r="47" spans="1:5">
      <c r="A47" s="2" t="s">
        <v>160</v>
      </c>
      <c r="B47" s="1" t="s">
        <v>159</v>
      </c>
      <c r="C47" s="1" t="s">
        <v>161</v>
      </c>
      <c r="D47" s="2" t="s">
        <v>162</v>
      </c>
      <c r="E47" s="3">
        <f>DATE(2026,8,15)</f>
        <v>46249</v>
      </c>
    </row>
    <row r="48" spans="1:5">
      <c r="A48" s="2" t="s">
        <v>163</v>
      </c>
      <c r="B48" s="1" t="s">
        <v>164</v>
      </c>
      <c r="C48" s="1" t="s">
        <v>165</v>
      </c>
      <c r="D48" s="2" t="s">
        <v>48</v>
      </c>
      <c r="E48" s="3">
        <f>DATE(2027,8,8)</f>
        <v>46607</v>
      </c>
    </row>
    <row r="49" spans="1:5">
      <c r="A49" s="2" t="s">
        <v>166</v>
      </c>
      <c r="B49" s="1" t="s">
        <v>167</v>
      </c>
      <c r="C49" s="1" t="s">
        <v>168</v>
      </c>
      <c r="D49" s="2" t="s">
        <v>169</v>
      </c>
      <c r="E49" s="3">
        <f>DATE(2026,8,1)</f>
        <v>46235</v>
      </c>
    </row>
    <row r="50" spans="1:5">
      <c r="A50" s="2" t="s">
        <v>170</v>
      </c>
      <c r="B50" s="1" t="s">
        <v>171</v>
      </c>
      <c r="C50" s="1" t="s">
        <v>172</v>
      </c>
      <c r="D50" s="2" t="s">
        <v>173</v>
      </c>
      <c r="E50" s="3">
        <f>DATE(2026,5,26)</f>
        <v>46168</v>
      </c>
    </row>
    <row r="51" spans="1:5">
      <c r="A51" s="2" t="s">
        <v>174</v>
      </c>
      <c r="B51" s="1" t="s">
        <v>171</v>
      </c>
      <c r="C51" s="1" t="s">
        <v>175</v>
      </c>
      <c r="D51" s="2" t="s">
        <v>176</v>
      </c>
      <c r="E51" s="3">
        <f>DATE(2026,5,26)</f>
        <v>46168</v>
      </c>
    </row>
    <row r="52" spans="1:5">
      <c r="A52" s="2" t="s">
        <v>177</v>
      </c>
      <c r="B52" s="1" t="s">
        <v>178</v>
      </c>
      <c r="C52" s="1" t="s">
        <v>179</v>
      </c>
      <c r="D52" s="2" t="s">
        <v>180</v>
      </c>
      <c r="E52" s="3">
        <f>DATE(2028,5,8)</f>
        <v>46881</v>
      </c>
    </row>
    <row r="53" spans="1:5">
      <c r="A53" s="2" t="s">
        <v>181</v>
      </c>
      <c r="B53" s="1" t="s">
        <v>182</v>
      </c>
      <c r="C53" s="1" t="s">
        <v>183</v>
      </c>
      <c r="D53" s="2" t="s">
        <v>98</v>
      </c>
      <c r="E53" s="3">
        <f>DATE(2026,1,8)</f>
        <v>46030</v>
      </c>
    </row>
    <row r="54" spans="1:5">
      <c r="A54" s="2" t="s">
        <v>184</v>
      </c>
      <c r="B54" s="1" t="s">
        <v>185</v>
      </c>
      <c r="C54" s="1" t="s">
        <v>186</v>
      </c>
      <c r="D54" s="2" t="s">
        <v>187</v>
      </c>
      <c r="E54" s="3">
        <f>DATE(2025,7,27)</f>
        <v>45865</v>
      </c>
    </row>
    <row r="55" spans="1:5">
      <c r="A55" s="2" t="s">
        <v>188</v>
      </c>
      <c r="B55" s="1" t="s">
        <v>189</v>
      </c>
      <c r="C55" s="1" t="s">
        <v>190</v>
      </c>
      <c r="D55" s="2" t="s">
        <v>28</v>
      </c>
      <c r="E55" s="3">
        <f>DATE(2027,8,18)</f>
        <v>46617</v>
      </c>
    </row>
    <row r="56" spans="1:5">
      <c r="A56" s="2" t="s">
        <v>191</v>
      </c>
      <c r="B56" s="1" t="s">
        <v>192</v>
      </c>
      <c r="C56" s="1" t="s">
        <v>193</v>
      </c>
      <c r="D56" s="2" t="s">
        <v>194</v>
      </c>
      <c r="E56" s="3">
        <f>DATE(2028,7,23)</f>
        <v>46957</v>
      </c>
    </row>
    <row r="57" spans="1:5">
      <c r="A57" s="2" t="s">
        <v>195</v>
      </c>
      <c r="B57" s="1" t="s">
        <v>196</v>
      </c>
      <c r="C57" s="1" t="s">
        <v>197</v>
      </c>
      <c r="D57" s="2" t="s">
        <v>173</v>
      </c>
      <c r="E57" s="3">
        <f>DATE(2026,5,26)</f>
        <v>46168</v>
      </c>
    </row>
    <row r="58" spans="1:5">
      <c r="A58" s="2" t="s">
        <v>198</v>
      </c>
      <c r="B58" s="1" t="s">
        <v>199</v>
      </c>
      <c r="C58" s="1" t="s">
        <v>200</v>
      </c>
      <c r="D58" s="2" t="s">
        <v>201</v>
      </c>
      <c r="E58" s="3">
        <f>DATE(2028,7,9)</f>
        <v>46943</v>
      </c>
    </row>
    <row r="59" spans="1:5">
      <c r="A59" s="2" t="s">
        <v>202</v>
      </c>
      <c r="B59" s="1" t="s">
        <v>203</v>
      </c>
      <c r="C59" s="1" t="s">
        <v>204</v>
      </c>
      <c r="D59" s="2" t="s">
        <v>205</v>
      </c>
      <c r="E59" s="3">
        <f>DATE(2028,1,15)</f>
        <v>46767</v>
      </c>
    </row>
    <row r="60" spans="1:5">
      <c r="A60" s="2" t="s">
        <v>206</v>
      </c>
      <c r="B60" s="1" t="s">
        <v>207</v>
      </c>
      <c r="C60" s="1" t="s">
        <v>208</v>
      </c>
      <c r="D60" s="2" t="s">
        <v>209</v>
      </c>
      <c r="E60" s="3">
        <f>DATE(2027,4,17)</f>
        <v>46494</v>
      </c>
    </row>
    <row r="61" spans="1:5">
      <c r="A61" s="2" t="s">
        <v>210</v>
      </c>
      <c r="B61" s="1" t="s">
        <v>211</v>
      </c>
      <c r="C61" s="1" t="s">
        <v>212</v>
      </c>
      <c r="D61" s="2" t="s">
        <v>213</v>
      </c>
      <c r="E61" s="3">
        <f>DATE(2027,3,17)</f>
        <v>46463</v>
      </c>
    </row>
    <row r="62" spans="1:5">
      <c r="A62" s="2" t="s">
        <v>214</v>
      </c>
      <c r="B62" s="1" t="s">
        <v>215</v>
      </c>
      <c r="C62" s="1" t="s">
        <v>216</v>
      </c>
      <c r="D62" s="2" t="s">
        <v>217</v>
      </c>
      <c r="E62" s="3">
        <f>DATE(2026,11,21)</f>
        <v>46347</v>
      </c>
    </row>
    <row r="63" spans="1:5">
      <c r="A63" s="2" t="s">
        <v>218</v>
      </c>
      <c r="B63" s="1" t="s">
        <v>215</v>
      </c>
      <c r="C63" s="1" t="s">
        <v>219</v>
      </c>
      <c r="D63" s="2" t="s">
        <v>220</v>
      </c>
      <c r="E63" s="3">
        <f>DATE(2027,12,15)</f>
        <v>46736</v>
      </c>
    </row>
    <row r="64" spans="1:5">
      <c r="A64" s="2" t="s">
        <v>221</v>
      </c>
      <c r="B64" s="1" t="s">
        <v>222</v>
      </c>
      <c r="C64" s="1" t="s">
        <v>223</v>
      </c>
      <c r="D64" s="2" t="s">
        <v>224</v>
      </c>
      <c r="E64" s="3">
        <f>DATE(2026,8,3)</f>
        <v>46237</v>
      </c>
    </row>
    <row r="65" spans="1:5">
      <c r="A65" s="2" t="s">
        <v>225</v>
      </c>
      <c r="B65" s="1" t="s">
        <v>226</v>
      </c>
      <c r="C65" s="1" t="s">
        <v>227</v>
      </c>
      <c r="D65" s="2" t="s">
        <v>201</v>
      </c>
      <c r="E65" s="3">
        <f>DATE(2028,7,9)</f>
        <v>46943</v>
      </c>
    </row>
    <row r="66" spans="1:5">
      <c r="A66" s="2" t="s">
        <v>228</v>
      </c>
      <c r="B66" s="1" t="s">
        <v>229</v>
      </c>
      <c r="C66" s="1" t="s">
        <v>230</v>
      </c>
      <c r="D66" s="2" t="s">
        <v>135</v>
      </c>
      <c r="E66" s="3">
        <f>DATE(2026,2,17)</f>
        <v>46070</v>
      </c>
    </row>
    <row r="67" spans="1:5">
      <c r="A67" s="2" t="s">
        <v>231</v>
      </c>
      <c r="B67" s="1" t="s">
        <v>232</v>
      </c>
      <c r="C67" s="1" t="s">
        <v>233</v>
      </c>
      <c r="D67" s="2" t="s">
        <v>98</v>
      </c>
      <c r="E67" s="3">
        <f>DATE(2026,1,8)</f>
        <v>46030</v>
      </c>
    </row>
    <row r="68" spans="1:5">
      <c r="A68" s="2" t="s">
        <v>234</v>
      </c>
      <c r="B68" s="1" t="s">
        <v>235</v>
      </c>
      <c r="C68" s="1" t="s">
        <v>236</v>
      </c>
      <c r="D68" s="2" t="s">
        <v>237</v>
      </c>
      <c r="E68" s="3">
        <f>DATE(2026,6,3)</f>
        <v>46176</v>
      </c>
    </row>
    <row r="69" spans="1:5">
      <c r="A69" s="2" t="s">
        <v>238</v>
      </c>
      <c r="B69" s="1" t="s">
        <v>239</v>
      </c>
      <c r="C69" s="1" t="s">
        <v>240</v>
      </c>
      <c r="D69" s="2" t="s">
        <v>241</v>
      </c>
      <c r="E69" s="3">
        <f>DATE(2028,2,12)</f>
        <v>46795</v>
      </c>
    </row>
    <row r="70" spans="1:5">
      <c r="A70" s="2" t="s">
        <v>242</v>
      </c>
      <c r="B70" s="1" t="s">
        <v>243</v>
      </c>
      <c r="C70" s="1" t="s">
        <v>244</v>
      </c>
      <c r="D70" s="2" t="s">
        <v>245</v>
      </c>
      <c r="E70" s="3">
        <f>DATE(2027,8,9)</f>
        <v>46608</v>
      </c>
    </row>
    <row r="71" spans="1:5">
      <c r="A71" s="2" t="s">
        <v>246</v>
      </c>
      <c r="B71" s="1" t="s">
        <v>247</v>
      </c>
      <c r="C71" s="1" t="s">
        <v>248</v>
      </c>
      <c r="D71" s="2" t="s">
        <v>249</v>
      </c>
      <c r="E71" s="3">
        <f>DATE(2028,5,7)</f>
        <v>46880</v>
      </c>
    </row>
    <row r="72" spans="1:5">
      <c r="A72" s="2" t="s">
        <v>250</v>
      </c>
      <c r="B72" s="1" t="s">
        <v>251</v>
      </c>
      <c r="C72" s="1" t="s">
        <v>252</v>
      </c>
      <c r="D72" s="2" t="s">
        <v>128</v>
      </c>
      <c r="E72" s="3">
        <f>DATE(2028,3,25)</f>
        <v>46837</v>
      </c>
    </row>
    <row r="73" spans="1:5">
      <c r="A73" s="2" t="s">
        <v>253</v>
      </c>
      <c r="B73" s="1" t="s">
        <v>254</v>
      </c>
      <c r="C73" s="1" t="s">
        <v>255</v>
      </c>
      <c r="D73" s="2" t="s">
        <v>256</v>
      </c>
      <c r="E73" s="3">
        <f>DATE(2026,7,20)</f>
        <v>46223</v>
      </c>
    </row>
    <row r="74" spans="1:5">
      <c r="A74" s="2" t="s">
        <v>257</v>
      </c>
      <c r="B74" s="1" t="s">
        <v>258</v>
      </c>
      <c r="C74" s="1" t="s">
        <v>259</v>
      </c>
      <c r="D74" s="2" t="s">
        <v>205</v>
      </c>
      <c r="E74" s="3">
        <f>DATE(2028,1,15)</f>
        <v>46767</v>
      </c>
    </row>
    <row r="75" spans="1:5">
      <c r="A75" s="2" t="s">
        <v>260</v>
      </c>
      <c r="B75" s="1" t="s">
        <v>261</v>
      </c>
      <c r="C75" s="1" t="s">
        <v>262</v>
      </c>
      <c r="D75" s="2" t="s">
        <v>263</v>
      </c>
      <c r="E75" s="3">
        <f>DATE(2025,8,15)</f>
        <v>45884</v>
      </c>
    </row>
    <row r="76" spans="1:5">
      <c r="A76" s="2" t="s">
        <v>264</v>
      </c>
      <c r="B76" s="1" t="s">
        <v>265</v>
      </c>
      <c r="C76" s="1" t="s">
        <v>266</v>
      </c>
      <c r="D76" s="2" t="s">
        <v>205</v>
      </c>
      <c r="E76" s="3">
        <f>DATE(2028,1,15)</f>
        <v>46767</v>
      </c>
    </row>
    <row r="77" spans="1:5">
      <c r="A77" s="2" t="s">
        <v>267</v>
      </c>
      <c r="B77" s="1" t="s">
        <v>268</v>
      </c>
      <c r="C77" s="1" t="s">
        <v>269</v>
      </c>
      <c r="D77" s="2" t="s">
        <v>36</v>
      </c>
      <c r="E77" s="3">
        <f>DATE(2028,11,18)</f>
        <v>47075</v>
      </c>
    </row>
    <row r="78" spans="1:5">
      <c r="A78" s="2" t="s">
        <v>270</v>
      </c>
      <c r="B78" s="1" t="s">
        <v>271</v>
      </c>
      <c r="C78" s="1" t="s">
        <v>272</v>
      </c>
      <c r="D78" s="2" t="s">
        <v>273</v>
      </c>
      <c r="E78" s="3">
        <f>DATE(2028,4,3)</f>
        <v>46846</v>
      </c>
    </row>
    <row r="79" spans="1:5">
      <c r="A79" s="2" t="s">
        <v>274</v>
      </c>
      <c r="B79" s="1" t="s">
        <v>275</v>
      </c>
      <c r="C79" s="1" t="s">
        <v>276</v>
      </c>
      <c r="D79" s="2" t="s">
        <v>277</v>
      </c>
      <c r="E79" s="3">
        <f>DATE(2027,1,6)</f>
        <v>46393</v>
      </c>
    </row>
    <row r="80" spans="1:5">
      <c r="A80" s="2" t="s">
        <v>278</v>
      </c>
      <c r="B80" s="1" t="s">
        <v>279</v>
      </c>
      <c r="C80" s="1" t="s">
        <v>150</v>
      </c>
      <c r="D80" s="2" t="s">
        <v>151</v>
      </c>
      <c r="E80" s="3">
        <f>DATE(2027,5,29)</f>
        <v>46536</v>
      </c>
    </row>
    <row r="81" spans="1:5">
      <c r="A81" s="2" t="s">
        <v>280</v>
      </c>
      <c r="B81" s="1" t="s">
        <v>281</v>
      </c>
      <c r="C81" s="1" t="s">
        <v>282</v>
      </c>
      <c r="D81" s="2" t="s">
        <v>139</v>
      </c>
      <c r="E81" s="3">
        <f>DATE(2025,4,30)</f>
        <v>45777</v>
      </c>
    </row>
    <row r="82" spans="1:5">
      <c r="A82" s="2" t="s">
        <v>283</v>
      </c>
      <c r="B82" s="1" t="s">
        <v>281</v>
      </c>
      <c r="C82" s="1" t="s">
        <v>208</v>
      </c>
      <c r="D82" s="2" t="s">
        <v>209</v>
      </c>
      <c r="E82" s="3">
        <f>DATE(2027,4,17)</f>
        <v>46494</v>
      </c>
    </row>
    <row r="83" spans="1:5">
      <c r="A83" s="2" t="s">
        <v>284</v>
      </c>
      <c r="B83" s="1" t="s">
        <v>281</v>
      </c>
      <c r="C83" s="1" t="s">
        <v>285</v>
      </c>
      <c r="D83" s="2" t="s">
        <v>286</v>
      </c>
      <c r="E83" s="3">
        <f>DATE(2027,4,20)</f>
        <v>46497</v>
      </c>
    </row>
    <row r="84" spans="1:5">
      <c r="A84" s="2" t="s">
        <v>287</v>
      </c>
      <c r="B84" s="1" t="s">
        <v>288</v>
      </c>
      <c r="C84" s="1" t="s">
        <v>289</v>
      </c>
      <c r="D84" s="2" t="s">
        <v>169</v>
      </c>
      <c r="E84" s="3">
        <f>DATE(2026,8,1)</f>
        <v>46235</v>
      </c>
    </row>
    <row r="85" spans="1:5">
      <c r="A85" s="2" t="s">
        <v>290</v>
      </c>
      <c r="B85" s="1" t="s">
        <v>291</v>
      </c>
      <c r="C85" s="1" t="s">
        <v>79</v>
      </c>
      <c r="D85" s="2" t="s">
        <v>80</v>
      </c>
      <c r="E85" s="3">
        <f>DATE(2025,8,9)</f>
        <v>45878</v>
      </c>
    </row>
    <row r="86" spans="1:5">
      <c r="A86" s="2" t="s">
        <v>292</v>
      </c>
      <c r="B86" s="1" t="s">
        <v>293</v>
      </c>
      <c r="C86" s="1" t="s">
        <v>161</v>
      </c>
      <c r="D86" s="2" t="s">
        <v>162</v>
      </c>
      <c r="E86" s="3">
        <f>DATE(2026,8,15)</f>
        <v>46249</v>
      </c>
    </row>
    <row r="87" spans="1:5">
      <c r="A87" s="2" t="s">
        <v>294</v>
      </c>
      <c r="B87" s="1" t="s">
        <v>295</v>
      </c>
      <c r="C87" s="1" t="s">
        <v>296</v>
      </c>
      <c r="D87" s="2" t="s">
        <v>139</v>
      </c>
      <c r="E87" s="3">
        <f>DATE(2026,4,30)</f>
        <v>46142</v>
      </c>
    </row>
    <row r="88" spans="1:5">
      <c r="A88" s="2" t="s">
        <v>297</v>
      </c>
      <c r="B88" s="1" t="s">
        <v>298</v>
      </c>
      <c r="C88" s="1" t="s">
        <v>299</v>
      </c>
      <c r="D88" s="2" t="s">
        <v>300</v>
      </c>
      <c r="E88" s="3">
        <f>DATE(2025,6,2)</f>
        <v>45810</v>
      </c>
    </row>
    <row r="89" spans="1:5">
      <c r="A89" s="2" t="s">
        <v>301</v>
      </c>
      <c r="B89" s="1" t="s">
        <v>302</v>
      </c>
      <c r="C89" s="1" t="s">
        <v>303</v>
      </c>
      <c r="D89" s="2" t="s">
        <v>304</v>
      </c>
      <c r="E89" s="3">
        <f>DATE(2027,2,24)</f>
        <v>46442</v>
      </c>
    </row>
    <row r="90" spans="1:5">
      <c r="A90" s="2" t="s">
        <v>305</v>
      </c>
      <c r="B90" s="1" t="s">
        <v>306</v>
      </c>
      <c r="C90" s="1" t="s">
        <v>307</v>
      </c>
      <c r="D90" s="2" t="s">
        <v>308</v>
      </c>
      <c r="E90" s="3">
        <f>DATE(2025,11,2)</f>
        <v>45963</v>
      </c>
    </row>
    <row r="91" spans="1:5">
      <c r="A91" s="2" t="s">
        <v>309</v>
      </c>
      <c r="B91" s="1" t="s">
        <v>310</v>
      </c>
      <c r="C91" s="1" t="s">
        <v>150</v>
      </c>
      <c r="D91" s="2" t="s">
        <v>151</v>
      </c>
      <c r="E91" s="3">
        <f>DATE(2027,5,29)</f>
        <v>46536</v>
      </c>
    </row>
    <row r="92" spans="1:5">
      <c r="A92" s="2" t="s">
        <v>311</v>
      </c>
      <c r="B92" s="1" t="s">
        <v>312</v>
      </c>
      <c r="C92" s="1" t="s">
        <v>313</v>
      </c>
      <c r="D92" s="2" t="s">
        <v>314</v>
      </c>
      <c r="E92" s="3">
        <f>DATE(2026,1,13)</f>
        <v>46035</v>
      </c>
    </row>
    <row r="93" spans="1:5">
      <c r="A93" s="2" t="s">
        <v>315</v>
      </c>
      <c r="B93" s="1" t="s">
        <v>316</v>
      </c>
      <c r="C93" s="1" t="s">
        <v>317</v>
      </c>
      <c r="D93" s="2" t="s">
        <v>318</v>
      </c>
      <c r="E93" s="3">
        <f>DATE(2027,5,30)</f>
        <v>46537</v>
      </c>
    </row>
    <row r="94" spans="1:5">
      <c r="A94" s="2" t="s">
        <v>319</v>
      </c>
      <c r="B94" s="1" t="s">
        <v>320</v>
      </c>
      <c r="C94" s="1" t="s">
        <v>321</v>
      </c>
      <c r="D94" s="2" t="s">
        <v>28</v>
      </c>
      <c r="E94" s="3">
        <f>DATE(2027,8,18)</f>
        <v>46617</v>
      </c>
    </row>
    <row r="95" spans="1:5">
      <c r="A95" s="2" t="s">
        <v>322</v>
      </c>
      <c r="B95" s="1" t="s">
        <v>323</v>
      </c>
      <c r="C95" s="1" t="s">
        <v>324</v>
      </c>
      <c r="D95" s="2" t="s">
        <v>325</v>
      </c>
      <c r="E95" s="3">
        <f>DATE(2025,11,16)</f>
        <v>45977</v>
      </c>
    </row>
    <row r="96" spans="1:5">
      <c r="A96" s="2" t="s">
        <v>326</v>
      </c>
      <c r="B96" s="1" t="s">
        <v>327</v>
      </c>
      <c r="C96" s="1" t="s">
        <v>79</v>
      </c>
      <c r="D96" s="2" t="s">
        <v>80</v>
      </c>
      <c r="E96" s="3">
        <f>DATE(2025,8,9)</f>
        <v>45878</v>
      </c>
    </row>
    <row r="97" spans="1:5">
      <c r="A97" s="2" t="s">
        <v>328</v>
      </c>
      <c r="B97" s="1" t="s">
        <v>329</v>
      </c>
      <c r="C97" s="1" t="s">
        <v>330</v>
      </c>
      <c r="D97" s="2" t="s">
        <v>91</v>
      </c>
      <c r="E97" s="3">
        <f>DATE(2028,4,4)</f>
        <v>46847</v>
      </c>
    </row>
    <row r="98" spans="1:5">
      <c r="A98" s="2" t="s">
        <v>331</v>
      </c>
      <c r="B98" s="1" t="s">
        <v>332</v>
      </c>
      <c r="C98" s="1" t="s">
        <v>333</v>
      </c>
      <c r="D98" s="2" t="s">
        <v>72</v>
      </c>
      <c r="E98" s="3">
        <f>DATE(2025,3,26)</f>
        <v>45742</v>
      </c>
    </row>
    <row r="99" spans="1:5">
      <c r="A99" s="2" t="s">
        <v>334</v>
      </c>
      <c r="B99" s="1" t="s">
        <v>335</v>
      </c>
      <c r="C99" s="1" t="s">
        <v>321</v>
      </c>
      <c r="D99" s="2" t="s">
        <v>28</v>
      </c>
      <c r="E99" s="3">
        <f>DATE(2027,8,18)</f>
        <v>46617</v>
      </c>
    </row>
    <row r="100" spans="1:5">
      <c r="A100" s="2" t="s">
        <v>336</v>
      </c>
      <c r="B100" s="1" t="s">
        <v>337</v>
      </c>
      <c r="C100" s="1" t="s">
        <v>338</v>
      </c>
      <c r="D100" s="2" t="s">
        <v>120</v>
      </c>
      <c r="E100" s="3">
        <f>DATE(2025,12,28)</f>
        <v>46019</v>
      </c>
    </row>
    <row r="101" spans="1:5">
      <c r="A101" s="2" t="s">
        <v>339</v>
      </c>
      <c r="B101" s="1" t="s">
        <v>340</v>
      </c>
      <c r="C101" s="1" t="s">
        <v>317</v>
      </c>
      <c r="D101" s="2" t="s">
        <v>318</v>
      </c>
      <c r="E101" s="3">
        <f>DATE(2027,5,30)</f>
        <v>46537</v>
      </c>
    </row>
    <row r="102" spans="1:5">
      <c r="A102" s="2" t="s">
        <v>341</v>
      </c>
      <c r="B102" s="1" t="s">
        <v>342</v>
      </c>
      <c r="C102" s="1" t="s">
        <v>317</v>
      </c>
      <c r="D102" s="2" t="s">
        <v>318</v>
      </c>
      <c r="E102" s="3">
        <f>DATE(2027,5,30)</f>
        <v>46537</v>
      </c>
    </row>
    <row r="103" spans="1:5">
      <c r="A103" s="2" t="s">
        <v>343</v>
      </c>
      <c r="B103" s="1" t="s">
        <v>344</v>
      </c>
      <c r="C103" s="1" t="s">
        <v>345</v>
      </c>
      <c r="D103" s="2" t="s">
        <v>32</v>
      </c>
      <c r="E103" s="3">
        <f>DATE(2027,4,10)</f>
        <v>46487</v>
      </c>
    </row>
    <row r="104" spans="1:5">
      <c r="A104" s="2" t="s">
        <v>346</v>
      </c>
      <c r="B104" s="1" t="s">
        <v>347</v>
      </c>
      <c r="C104" s="1" t="s">
        <v>348</v>
      </c>
      <c r="D104" s="2" t="s">
        <v>349</v>
      </c>
      <c r="E104" s="3">
        <f>DATE(2025,8,12)</f>
        <v>45881</v>
      </c>
    </row>
    <row r="105" spans="1:5">
      <c r="A105" s="2" t="s">
        <v>350</v>
      </c>
      <c r="B105" s="1" t="s">
        <v>351</v>
      </c>
      <c r="C105" s="1" t="s">
        <v>352</v>
      </c>
      <c r="D105" s="2" t="s">
        <v>353</v>
      </c>
      <c r="E105" s="3">
        <f>DATE(2025,5,28)</f>
        <v>45805</v>
      </c>
    </row>
    <row r="106" spans="1:5">
      <c r="A106" s="2" t="s">
        <v>354</v>
      </c>
      <c r="B106" s="1" t="s">
        <v>355</v>
      </c>
      <c r="C106" s="1" t="s">
        <v>356</v>
      </c>
      <c r="D106" s="2" t="s">
        <v>98</v>
      </c>
      <c r="E106" s="3">
        <f>DATE(2026,1,8)</f>
        <v>46030</v>
      </c>
    </row>
    <row r="107" spans="1:5">
      <c r="A107" s="2" t="s">
        <v>357</v>
      </c>
      <c r="B107" s="1" t="s">
        <v>358</v>
      </c>
      <c r="C107" s="1" t="s">
        <v>359</v>
      </c>
      <c r="D107" s="2" t="s">
        <v>360</v>
      </c>
      <c r="E107" s="3">
        <f>DATE(2027,4,14)</f>
        <v>46491</v>
      </c>
    </row>
    <row r="108" spans="1:5">
      <c r="A108" s="2" t="s">
        <v>361</v>
      </c>
      <c r="B108" s="1" t="s">
        <v>362</v>
      </c>
      <c r="C108" s="1" t="s">
        <v>67</v>
      </c>
      <c r="D108" s="2" t="s">
        <v>68</v>
      </c>
      <c r="E108" s="3">
        <f>DATE(2027,10,11)</f>
        <v>46671</v>
      </c>
    </row>
    <row r="109" spans="1:5">
      <c r="A109" s="2" t="s">
        <v>363</v>
      </c>
      <c r="B109" s="1" t="s">
        <v>364</v>
      </c>
      <c r="C109" s="1" t="s">
        <v>365</v>
      </c>
      <c r="D109" s="2" t="s">
        <v>220</v>
      </c>
      <c r="E109" s="3">
        <f>DATE(2027,12,15)</f>
        <v>46736</v>
      </c>
    </row>
    <row r="110" spans="1:5">
      <c r="A110" s="2" t="s">
        <v>366</v>
      </c>
      <c r="B110" s="1" t="s">
        <v>367</v>
      </c>
      <c r="C110" s="1" t="s">
        <v>368</v>
      </c>
      <c r="D110" s="2" t="s">
        <v>169</v>
      </c>
      <c r="E110" s="3">
        <f>DATE(2026,8,1)</f>
        <v>46235</v>
      </c>
    </row>
    <row r="111" spans="1:5">
      <c r="A111" s="2" t="s">
        <v>369</v>
      </c>
      <c r="B111" s="1" t="s">
        <v>367</v>
      </c>
      <c r="C111" s="1" t="s">
        <v>370</v>
      </c>
      <c r="D111" s="2" t="s">
        <v>371</v>
      </c>
      <c r="E111" s="3">
        <f>DATE(2026,11,22)</f>
        <v>46348</v>
      </c>
    </row>
    <row r="112" spans="1:5">
      <c r="A112" s="2" t="s">
        <v>372</v>
      </c>
      <c r="B112" s="1" t="s">
        <v>367</v>
      </c>
      <c r="C112" s="1" t="s">
        <v>359</v>
      </c>
      <c r="D112" s="2" t="s">
        <v>360</v>
      </c>
      <c r="E112" s="3">
        <f>DATE(2027,4,14)</f>
        <v>46491</v>
      </c>
    </row>
    <row r="113" spans="1:5">
      <c r="A113" s="2" t="s">
        <v>373</v>
      </c>
      <c r="B113" s="1" t="s">
        <v>367</v>
      </c>
      <c r="C113" s="1" t="s">
        <v>208</v>
      </c>
      <c r="D113" s="2" t="s">
        <v>209</v>
      </c>
      <c r="E113" s="3">
        <f>DATE(2027,4,17)</f>
        <v>46494</v>
      </c>
    </row>
    <row r="114" spans="1:5">
      <c r="A114" s="2" t="s">
        <v>374</v>
      </c>
      <c r="B114" s="1" t="s">
        <v>367</v>
      </c>
      <c r="C114" s="1" t="s">
        <v>375</v>
      </c>
      <c r="D114" s="2" t="s">
        <v>376</v>
      </c>
      <c r="E114" s="3">
        <f>DATE(2025,8,27)</f>
        <v>45896</v>
      </c>
    </row>
    <row r="115" spans="1:5">
      <c r="A115" s="2" t="s">
        <v>377</v>
      </c>
      <c r="B115" s="1" t="s">
        <v>378</v>
      </c>
      <c r="C115" s="1" t="s">
        <v>379</v>
      </c>
      <c r="D115" s="2" t="s">
        <v>13</v>
      </c>
      <c r="E115" s="3">
        <f>DATE(2028,2,27)</f>
        <v>46810</v>
      </c>
    </row>
    <row r="116" spans="1:5">
      <c r="A116" s="2" t="s">
        <v>380</v>
      </c>
      <c r="B116" s="1" t="s">
        <v>381</v>
      </c>
      <c r="C116" s="1" t="s">
        <v>382</v>
      </c>
      <c r="D116" s="2" t="s">
        <v>10</v>
      </c>
      <c r="E116" s="3">
        <f>DATE(2026,9,10)</f>
        <v>46275</v>
      </c>
    </row>
    <row r="117" spans="1:5">
      <c r="A117" s="2" t="s">
        <v>383</v>
      </c>
      <c r="B117" s="1" t="s">
        <v>384</v>
      </c>
      <c r="C117" s="1" t="s">
        <v>368</v>
      </c>
      <c r="D117" s="2" t="s">
        <v>169</v>
      </c>
      <c r="E117" s="3">
        <f>DATE(2026,8,1)</f>
        <v>46235</v>
      </c>
    </row>
    <row r="118" spans="1:5">
      <c r="A118" s="2" t="s">
        <v>385</v>
      </c>
      <c r="B118" s="1" t="s">
        <v>386</v>
      </c>
      <c r="C118" s="1" t="s">
        <v>255</v>
      </c>
      <c r="D118" s="2" t="s">
        <v>256</v>
      </c>
      <c r="E118" s="3">
        <f>DATE(2026,7,20)</f>
        <v>46223</v>
      </c>
    </row>
    <row r="119" spans="1:5">
      <c r="A119" s="2" t="s">
        <v>387</v>
      </c>
      <c r="B119" s="1" t="s">
        <v>388</v>
      </c>
      <c r="C119" s="1" t="s">
        <v>233</v>
      </c>
      <c r="D119" s="2" t="s">
        <v>98</v>
      </c>
      <c r="E119" s="3">
        <f>DATE(2026,1,8)</f>
        <v>46030</v>
      </c>
    </row>
    <row r="120" spans="1:5">
      <c r="A120" s="2" t="s">
        <v>389</v>
      </c>
      <c r="B120" s="1" t="s">
        <v>390</v>
      </c>
      <c r="C120" s="1" t="s">
        <v>391</v>
      </c>
      <c r="D120" s="2" t="s">
        <v>392</v>
      </c>
      <c r="E120" s="3">
        <f>DATE(2025,10,11)</f>
        <v>45941</v>
      </c>
    </row>
    <row r="121" spans="1:5">
      <c r="A121" s="2" t="s">
        <v>393</v>
      </c>
      <c r="B121" s="1" t="s">
        <v>394</v>
      </c>
      <c r="C121" s="1" t="s">
        <v>395</v>
      </c>
      <c r="D121" s="2" t="s">
        <v>396</v>
      </c>
      <c r="E121" s="3">
        <f>DATE(2026,4,30)</f>
        <v>46142</v>
      </c>
    </row>
    <row r="122" spans="1:5">
      <c r="A122" s="2" t="s">
        <v>397</v>
      </c>
      <c r="B122" s="1" t="s">
        <v>398</v>
      </c>
      <c r="C122" s="1" t="s">
        <v>399</v>
      </c>
      <c r="D122" s="2" t="s">
        <v>400</v>
      </c>
      <c r="E122" s="3">
        <f>DATE(2027,5,25)</f>
        <v>46532</v>
      </c>
    </row>
    <row r="123" spans="1:5">
      <c r="A123" s="2" t="s">
        <v>401</v>
      </c>
      <c r="B123" s="1" t="s">
        <v>402</v>
      </c>
      <c r="C123" s="1" t="s">
        <v>403</v>
      </c>
      <c r="D123" s="2" t="s">
        <v>28</v>
      </c>
      <c r="E123" s="3">
        <f>DATE(2027,8,18)</f>
        <v>46617</v>
      </c>
    </row>
    <row r="124" spans="1:5">
      <c r="A124" s="2" t="s">
        <v>404</v>
      </c>
      <c r="B124" s="1" t="s">
        <v>402</v>
      </c>
      <c r="C124" s="1" t="s">
        <v>276</v>
      </c>
      <c r="D124" s="2" t="s">
        <v>277</v>
      </c>
      <c r="E124" s="3">
        <f>DATE(2027,1,6)</f>
        <v>46393</v>
      </c>
    </row>
    <row r="125" spans="1:5">
      <c r="A125" s="2" t="s">
        <v>405</v>
      </c>
      <c r="B125" s="1" t="s">
        <v>406</v>
      </c>
      <c r="C125" s="1" t="s">
        <v>407</v>
      </c>
      <c r="D125" s="2" t="s">
        <v>205</v>
      </c>
      <c r="E125" s="3">
        <f>DATE(2028,1,15)</f>
        <v>46767</v>
      </c>
    </row>
    <row r="126" spans="1:5">
      <c r="A126" s="2" t="s">
        <v>408</v>
      </c>
      <c r="B126" s="1" t="s">
        <v>409</v>
      </c>
      <c r="C126" s="1" t="s">
        <v>410</v>
      </c>
      <c r="D126" s="2" t="s">
        <v>411</v>
      </c>
      <c r="E126" s="3">
        <f>DATE(2028,11,13)</f>
        <v>47070</v>
      </c>
    </row>
    <row r="127" spans="1:5">
      <c r="A127" s="2" t="s">
        <v>412</v>
      </c>
      <c r="B127" s="1" t="s">
        <v>409</v>
      </c>
      <c r="C127" s="1" t="s">
        <v>413</v>
      </c>
      <c r="D127" s="2" t="s">
        <v>411</v>
      </c>
      <c r="E127" s="3">
        <f>DATE(2025,1,29)</f>
        <v>45686</v>
      </c>
    </row>
    <row r="128" spans="1:5">
      <c r="A128" s="2" t="s">
        <v>414</v>
      </c>
      <c r="B128" s="1" t="s">
        <v>415</v>
      </c>
      <c r="C128" s="1" t="s">
        <v>416</v>
      </c>
      <c r="D128" s="2" t="s">
        <v>112</v>
      </c>
      <c r="E128" s="3">
        <f>DATE(2028,10,24)</f>
        <v>47050</v>
      </c>
    </row>
    <row r="129" spans="1:5">
      <c r="A129" s="2" t="s">
        <v>417</v>
      </c>
      <c r="B129" s="1" t="s">
        <v>418</v>
      </c>
      <c r="C129" s="1" t="s">
        <v>419</v>
      </c>
      <c r="D129" s="2" t="s">
        <v>52</v>
      </c>
      <c r="E129" s="3">
        <f>DATE(2028,10,25)</f>
        <v>47051</v>
      </c>
    </row>
    <row r="130" spans="1:5">
      <c r="A130" s="2" t="s">
        <v>420</v>
      </c>
      <c r="B130" s="1" t="s">
        <v>421</v>
      </c>
      <c r="C130" s="1" t="s">
        <v>422</v>
      </c>
      <c r="D130" s="2" t="s">
        <v>263</v>
      </c>
      <c r="E130" s="3">
        <f>DATE(2027,12,22)</f>
        <v>46743</v>
      </c>
    </row>
    <row r="131" spans="1:5">
      <c r="A131" s="2" t="s">
        <v>423</v>
      </c>
      <c r="B131" s="1" t="s">
        <v>424</v>
      </c>
      <c r="C131" s="1" t="s">
        <v>425</v>
      </c>
      <c r="D131" s="2" t="s">
        <v>426</v>
      </c>
      <c r="E131" s="3">
        <f>DATE(2027,7,19)</f>
        <v>46587</v>
      </c>
    </row>
    <row r="132" spans="1:5">
      <c r="A132" s="2" t="s">
        <v>427</v>
      </c>
      <c r="B132" s="1" t="s">
        <v>428</v>
      </c>
      <c r="C132" s="1" t="s">
        <v>248</v>
      </c>
      <c r="D132" s="2" t="s">
        <v>249</v>
      </c>
      <c r="E132" s="3">
        <f>DATE(2028,5,7)</f>
        <v>46880</v>
      </c>
    </row>
    <row r="133" spans="1:5">
      <c r="A133" s="2" t="s">
        <v>429</v>
      </c>
      <c r="B133" s="1" t="s">
        <v>430</v>
      </c>
      <c r="C133" s="1" t="s">
        <v>431</v>
      </c>
      <c r="D133" s="2" t="s">
        <v>432</v>
      </c>
      <c r="E133" s="3">
        <f>DATE(2028,11,15)</f>
        <v>47072</v>
      </c>
    </row>
    <row r="134" spans="1:5">
      <c r="A134" s="2" t="s">
        <v>433</v>
      </c>
      <c r="B134" s="1" t="s">
        <v>434</v>
      </c>
      <c r="C134" s="1" t="s">
        <v>435</v>
      </c>
      <c r="D134" s="2" t="s">
        <v>436</v>
      </c>
      <c r="E134" s="3">
        <f>DATE(2028,6,11)</f>
        <v>46915</v>
      </c>
    </row>
    <row r="135" spans="1:5">
      <c r="A135" s="2" t="s">
        <v>437</v>
      </c>
      <c r="B135" s="1" t="s">
        <v>438</v>
      </c>
      <c r="C135" s="1" t="s">
        <v>439</v>
      </c>
      <c r="D135" s="2" t="s">
        <v>13</v>
      </c>
      <c r="E135" s="3">
        <f>DATE(2028,2,27)</f>
        <v>46810</v>
      </c>
    </row>
    <row r="136" spans="1:5">
      <c r="A136" s="2" t="s">
        <v>440</v>
      </c>
      <c r="B136" s="1" t="s">
        <v>438</v>
      </c>
      <c r="C136" s="1" t="s">
        <v>441</v>
      </c>
      <c r="D136" s="2" t="s">
        <v>112</v>
      </c>
      <c r="E136" s="3">
        <f>DATE(2028,10,24)</f>
        <v>47050</v>
      </c>
    </row>
    <row r="137" spans="1:5">
      <c r="A137" s="2" t="s">
        <v>442</v>
      </c>
      <c r="B137" s="1" t="s">
        <v>438</v>
      </c>
      <c r="C137" s="1" t="s">
        <v>443</v>
      </c>
      <c r="D137" s="2" t="s">
        <v>10</v>
      </c>
      <c r="E137" s="3">
        <f>DATE(2026,9,10)</f>
        <v>46275</v>
      </c>
    </row>
    <row r="138" spans="1:5">
      <c r="A138" s="2" t="s">
        <v>444</v>
      </c>
      <c r="B138" s="1" t="s">
        <v>445</v>
      </c>
      <c r="C138" s="1" t="s">
        <v>446</v>
      </c>
      <c r="D138" s="2" t="s">
        <v>36</v>
      </c>
      <c r="E138" s="3">
        <f>DATE(2028,11,18)</f>
        <v>47075</v>
      </c>
    </row>
    <row r="139" spans="1:5">
      <c r="A139" s="2" t="s">
        <v>447</v>
      </c>
      <c r="B139" s="1" t="s">
        <v>448</v>
      </c>
      <c r="C139" s="1" t="s">
        <v>449</v>
      </c>
      <c r="D139" s="2" t="s">
        <v>13</v>
      </c>
      <c r="E139" s="3">
        <f>DATE(2028,2,27)</f>
        <v>46810</v>
      </c>
    </row>
    <row r="140" spans="1:5">
      <c r="A140" s="2" t="s">
        <v>450</v>
      </c>
      <c r="B140" s="1" t="s">
        <v>451</v>
      </c>
      <c r="C140" s="1" t="s">
        <v>175</v>
      </c>
      <c r="D140" s="2" t="s">
        <v>176</v>
      </c>
      <c r="E140" s="3">
        <f>DATE(2026,5,26)</f>
        <v>46168</v>
      </c>
    </row>
    <row r="141" spans="1:5">
      <c r="A141" s="2" t="s">
        <v>452</v>
      </c>
      <c r="B141" s="1" t="s">
        <v>453</v>
      </c>
      <c r="C141" s="1" t="s">
        <v>454</v>
      </c>
      <c r="D141" s="2" t="s">
        <v>455</v>
      </c>
      <c r="E141" s="3">
        <f>DATE(2025,4,22)</f>
        <v>45769</v>
      </c>
    </row>
    <row r="142" spans="1:5">
      <c r="A142" s="2" t="s">
        <v>456</v>
      </c>
      <c r="B142" s="1" t="s">
        <v>457</v>
      </c>
      <c r="C142" s="1" t="s">
        <v>458</v>
      </c>
      <c r="D142" s="2" t="s">
        <v>224</v>
      </c>
      <c r="E142" s="3">
        <f>DATE(2026,8,3)</f>
        <v>46237</v>
      </c>
    </row>
    <row r="143" spans="1:5">
      <c r="A143" s="2" t="s">
        <v>459</v>
      </c>
      <c r="B143" s="1" t="s">
        <v>460</v>
      </c>
      <c r="C143" s="1" t="s">
        <v>461</v>
      </c>
      <c r="D143" s="2" t="s">
        <v>462</v>
      </c>
      <c r="E143" s="3">
        <f>DATE(2027,6,16)</f>
        <v>46554</v>
      </c>
    </row>
    <row r="144" spans="1:5">
      <c r="A144" s="2" t="s">
        <v>463</v>
      </c>
      <c r="B144" s="1" t="s">
        <v>464</v>
      </c>
      <c r="C144" s="1" t="s">
        <v>465</v>
      </c>
      <c r="D144" s="2" t="s">
        <v>128</v>
      </c>
      <c r="E144" s="3">
        <f>DATE(2028,3,25)</f>
        <v>46837</v>
      </c>
    </row>
    <row r="145" spans="1:5">
      <c r="A145" s="2" t="s">
        <v>466</v>
      </c>
      <c r="B145" s="1" t="s">
        <v>467</v>
      </c>
      <c r="C145" s="1" t="s">
        <v>468</v>
      </c>
      <c r="D145" s="2" t="s">
        <v>469</v>
      </c>
      <c r="E145" s="3">
        <f>DATE(2026,2,15)</f>
        <v>46068</v>
      </c>
    </row>
    <row r="146" spans="1:5">
      <c r="A146" s="2" t="s">
        <v>470</v>
      </c>
      <c r="B146" s="1" t="s">
        <v>471</v>
      </c>
      <c r="C146" s="1" t="s">
        <v>472</v>
      </c>
      <c r="D146" s="2" t="s">
        <v>473</v>
      </c>
      <c r="E146" s="3">
        <f>DATE(2025,5,31)</f>
        <v>45808</v>
      </c>
    </row>
    <row r="147" spans="1:5">
      <c r="A147" s="2" t="s">
        <v>474</v>
      </c>
      <c r="B147" s="1" t="s">
        <v>475</v>
      </c>
      <c r="C147" s="1" t="s">
        <v>476</v>
      </c>
      <c r="D147" s="2" t="s">
        <v>36</v>
      </c>
      <c r="E147" s="3">
        <f>DATE(2028,11,18)</f>
        <v>47075</v>
      </c>
    </row>
    <row r="148" spans="1:5">
      <c r="A148" s="2" t="s">
        <v>477</v>
      </c>
      <c r="B148" s="1" t="s">
        <v>478</v>
      </c>
      <c r="C148" s="1" t="s">
        <v>479</v>
      </c>
      <c r="D148" s="2" t="s">
        <v>124</v>
      </c>
      <c r="E148" s="3">
        <f>DATE(2027,12,4)</f>
        <v>46725</v>
      </c>
    </row>
    <row r="149" spans="1:5">
      <c r="A149" s="2" t="s">
        <v>480</v>
      </c>
      <c r="B149" s="1" t="s">
        <v>481</v>
      </c>
      <c r="C149" s="1" t="s">
        <v>482</v>
      </c>
      <c r="D149" s="2" t="s">
        <v>392</v>
      </c>
      <c r="E149" s="3">
        <f>DATE(2025,10,11)</f>
        <v>45941</v>
      </c>
    </row>
    <row r="150" spans="1:5">
      <c r="A150" s="2" t="s">
        <v>483</v>
      </c>
      <c r="B150" s="1" t="s">
        <v>484</v>
      </c>
      <c r="C150" s="1" t="s">
        <v>485</v>
      </c>
      <c r="D150" s="2" t="s">
        <v>64</v>
      </c>
      <c r="E150" s="3">
        <f>DATE(2028,2,28)</f>
        <v>46811</v>
      </c>
    </row>
    <row r="151" spans="1:5">
      <c r="A151" s="2" t="s">
        <v>486</v>
      </c>
      <c r="B151" s="1" t="s">
        <v>487</v>
      </c>
      <c r="C151" s="1" t="s">
        <v>193</v>
      </c>
      <c r="D151" s="2" t="s">
        <v>194</v>
      </c>
      <c r="E151" s="3">
        <f>DATE(2028,7,23)</f>
        <v>46957</v>
      </c>
    </row>
    <row r="152" spans="1:5">
      <c r="A152" s="2" t="s">
        <v>488</v>
      </c>
      <c r="B152" s="1" t="s">
        <v>489</v>
      </c>
      <c r="C152" s="1" t="s">
        <v>370</v>
      </c>
      <c r="D152" s="2" t="s">
        <v>371</v>
      </c>
      <c r="E152" s="3">
        <f>DATE(2026,11,22)</f>
        <v>46348</v>
      </c>
    </row>
    <row r="153" spans="1:5">
      <c r="A153" s="2" t="s">
        <v>490</v>
      </c>
      <c r="B153" s="1" t="s">
        <v>491</v>
      </c>
      <c r="C153" s="1" t="s">
        <v>492</v>
      </c>
      <c r="D153" s="2" t="s">
        <v>205</v>
      </c>
      <c r="E153" s="3">
        <f>DATE(2028,1,15)</f>
        <v>46767</v>
      </c>
    </row>
    <row r="154" spans="1:5">
      <c r="A154" s="2" t="s">
        <v>493</v>
      </c>
      <c r="B154" s="1" t="s">
        <v>494</v>
      </c>
      <c r="C154" s="1" t="s">
        <v>495</v>
      </c>
      <c r="D154" s="2" t="s">
        <v>496</v>
      </c>
      <c r="E154" s="3">
        <f>DATE(2027,12,28)</f>
        <v>46749</v>
      </c>
    </row>
    <row r="155" spans="1:5">
      <c r="A155" s="2" t="s">
        <v>497</v>
      </c>
      <c r="B155" s="1" t="s">
        <v>494</v>
      </c>
      <c r="C155" s="1" t="s">
        <v>324</v>
      </c>
      <c r="D155" s="2" t="s">
        <v>325</v>
      </c>
      <c r="E155" s="3">
        <f>DATE(2025,11,16)</f>
        <v>45977</v>
      </c>
    </row>
    <row r="156" spans="1:5">
      <c r="A156" s="2" t="s">
        <v>498</v>
      </c>
      <c r="B156" s="1" t="s">
        <v>499</v>
      </c>
      <c r="C156" s="1" t="s">
        <v>94</v>
      </c>
      <c r="D156" s="2" t="s">
        <v>17</v>
      </c>
      <c r="E156" s="3">
        <f>DATE(2026,11,7)</f>
        <v>46333</v>
      </c>
    </row>
    <row r="157" spans="1:5">
      <c r="A157" s="2" t="s">
        <v>500</v>
      </c>
      <c r="B157" s="1" t="s">
        <v>501</v>
      </c>
      <c r="C157" s="1" t="s">
        <v>502</v>
      </c>
      <c r="D157" s="2" t="s">
        <v>411</v>
      </c>
      <c r="E157" s="3">
        <f>DATE(2028,11,13)</f>
        <v>47070</v>
      </c>
    </row>
    <row r="158" spans="1:5">
      <c r="A158" s="2" t="s">
        <v>503</v>
      </c>
      <c r="B158" s="1" t="s">
        <v>504</v>
      </c>
      <c r="C158" s="1" t="s">
        <v>413</v>
      </c>
      <c r="D158" s="2" t="s">
        <v>411</v>
      </c>
      <c r="E158" s="3">
        <f>DATE(2025,1,29)</f>
        <v>45686</v>
      </c>
    </row>
    <row r="159" spans="1:5">
      <c r="A159" s="2" t="s">
        <v>505</v>
      </c>
      <c r="B159" s="1" t="s">
        <v>506</v>
      </c>
      <c r="C159" s="1" t="s">
        <v>507</v>
      </c>
      <c r="D159" s="2" t="s">
        <v>508</v>
      </c>
      <c r="E159" s="3">
        <f>DATE(2026,2,10)</f>
        <v>46063</v>
      </c>
    </row>
    <row r="160" spans="1:5">
      <c r="A160" s="2" t="s">
        <v>509</v>
      </c>
      <c r="B160" s="1" t="s">
        <v>510</v>
      </c>
      <c r="C160" s="1" t="s">
        <v>511</v>
      </c>
      <c r="D160" s="2" t="s">
        <v>40</v>
      </c>
      <c r="E160" s="3">
        <f>DATE(2025,10,15)</f>
        <v>45945</v>
      </c>
    </row>
    <row r="161" spans="1:5">
      <c r="A161" s="2" t="s">
        <v>512</v>
      </c>
      <c r="B161" s="1" t="s">
        <v>513</v>
      </c>
      <c r="C161" s="1" t="s">
        <v>514</v>
      </c>
      <c r="D161" s="2" t="s">
        <v>515</v>
      </c>
      <c r="E161" s="3">
        <f>DATE(2026,4,18)</f>
        <v>46130</v>
      </c>
    </row>
    <row r="162" spans="1:5">
      <c r="A162" s="2" t="s">
        <v>516</v>
      </c>
      <c r="B162" s="1" t="s">
        <v>517</v>
      </c>
      <c r="C162" s="1" t="s">
        <v>518</v>
      </c>
      <c r="D162" s="2" t="s">
        <v>201</v>
      </c>
      <c r="E162" s="3">
        <f>DATE(2028,7,9)</f>
        <v>46943</v>
      </c>
    </row>
    <row r="163" spans="1:5">
      <c r="A163" s="2" t="s">
        <v>519</v>
      </c>
      <c r="B163" s="1" t="s">
        <v>520</v>
      </c>
      <c r="C163" s="1" t="s">
        <v>521</v>
      </c>
      <c r="D163" s="2" t="s">
        <v>400</v>
      </c>
      <c r="E163" s="3">
        <f>DATE(2027,5,25)</f>
        <v>46532</v>
      </c>
    </row>
    <row r="164" spans="1:5">
      <c r="A164" s="2" t="s">
        <v>522</v>
      </c>
      <c r="B164" s="1" t="s">
        <v>523</v>
      </c>
      <c r="C164" s="1" t="s">
        <v>524</v>
      </c>
      <c r="D164" s="2" t="s">
        <v>88</v>
      </c>
      <c r="E164" s="3">
        <f>DATE(2028,3,27)</f>
        <v>46839</v>
      </c>
    </row>
    <row r="165" spans="1:5">
      <c r="A165" s="2" t="s">
        <v>525</v>
      </c>
      <c r="B165" s="1" t="s">
        <v>523</v>
      </c>
      <c r="C165" s="1" t="s">
        <v>526</v>
      </c>
      <c r="D165" s="2" t="s">
        <v>527</v>
      </c>
      <c r="E165" s="3">
        <f>DATE(2028,3,29)</f>
        <v>46841</v>
      </c>
    </row>
    <row r="166" spans="1:5">
      <c r="A166" s="2" t="s">
        <v>528</v>
      </c>
      <c r="B166" s="1" t="s">
        <v>529</v>
      </c>
      <c r="C166" s="1" t="s">
        <v>530</v>
      </c>
      <c r="D166" s="2" t="s">
        <v>531</v>
      </c>
      <c r="E166" s="3">
        <f>DATE(2027,10,6)</f>
        <v>46666</v>
      </c>
    </row>
    <row r="167" spans="1:5">
      <c r="A167" s="2" t="s">
        <v>532</v>
      </c>
      <c r="B167" s="1" t="s">
        <v>533</v>
      </c>
      <c r="C167" s="1" t="s">
        <v>534</v>
      </c>
      <c r="D167" s="2" t="s">
        <v>535</v>
      </c>
      <c r="E167" s="3">
        <f>DATE(2027,11,6)</f>
        <v>46697</v>
      </c>
    </row>
    <row r="168" spans="1:5">
      <c r="A168" s="2" t="s">
        <v>536</v>
      </c>
      <c r="B168" s="1" t="s">
        <v>537</v>
      </c>
      <c r="C168" s="1" t="s">
        <v>538</v>
      </c>
      <c r="D168" s="2" t="s">
        <v>91</v>
      </c>
      <c r="E168" s="3">
        <f>DATE(2028,4,4)</f>
        <v>46847</v>
      </c>
    </row>
    <row r="169" spans="1:5">
      <c r="A169" s="2" t="s">
        <v>539</v>
      </c>
      <c r="B169" s="1" t="s">
        <v>540</v>
      </c>
      <c r="C169" s="1" t="s">
        <v>541</v>
      </c>
      <c r="D169" s="2" t="s">
        <v>542</v>
      </c>
      <c r="E169" s="3">
        <f>DATE(2027,12,29)</f>
        <v>46750</v>
      </c>
    </row>
    <row r="170" spans="1:5">
      <c r="A170" s="2" t="s">
        <v>543</v>
      </c>
      <c r="B170" s="1" t="s">
        <v>544</v>
      </c>
      <c r="C170" s="1" t="s">
        <v>545</v>
      </c>
      <c r="D170" s="2" t="s">
        <v>542</v>
      </c>
      <c r="E170" s="3">
        <f>DATE(2027,12,29)</f>
        <v>46750</v>
      </c>
    </row>
    <row r="171" spans="1:5">
      <c r="A171" s="2" t="s">
        <v>546</v>
      </c>
      <c r="B171" s="1" t="s">
        <v>547</v>
      </c>
      <c r="C171" s="1" t="s">
        <v>548</v>
      </c>
      <c r="D171" s="2" t="s">
        <v>187</v>
      </c>
      <c r="E171" s="3">
        <f>DATE(2025,7,27)</f>
        <v>45865</v>
      </c>
    </row>
    <row r="172" spans="1:5">
      <c r="A172" s="2" t="s">
        <v>549</v>
      </c>
      <c r="B172" s="1" t="s">
        <v>550</v>
      </c>
      <c r="C172" s="1" t="s">
        <v>59</v>
      </c>
      <c r="D172" s="2" t="s">
        <v>60</v>
      </c>
      <c r="E172" s="3">
        <f>DATE(2027,3,24)</f>
        <v>46470</v>
      </c>
    </row>
    <row r="173" spans="1:5">
      <c r="A173" s="2" t="s">
        <v>551</v>
      </c>
      <c r="B173" s="1" t="s">
        <v>552</v>
      </c>
      <c r="C173" s="1" t="s">
        <v>67</v>
      </c>
      <c r="D173" s="2" t="s">
        <v>68</v>
      </c>
      <c r="E173" s="3">
        <f>DATE(2027,10,11)</f>
        <v>46671</v>
      </c>
    </row>
    <row r="174" spans="1:5">
      <c r="A174" s="2" t="s">
        <v>553</v>
      </c>
      <c r="B174" s="1" t="s">
        <v>552</v>
      </c>
      <c r="C174" s="1" t="s">
        <v>554</v>
      </c>
      <c r="D174" s="2" t="s">
        <v>139</v>
      </c>
      <c r="E174" s="3">
        <f>DATE(2026,4,30)</f>
        <v>46142</v>
      </c>
    </row>
    <row r="175" spans="1:5">
      <c r="A175" s="2" t="s">
        <v>555</v>
      </c>
      <c r="B175" s="1" t="s">
        <v>556</v>
      </c>
      <c r="C175" s="1" t="s">
        <v>557</v>
      </c>
      <c r="D175" s="2" t="s">
        <v>558</v>
      </c>
      <c r="E175" s="3">
        <f>DATE(2028,7,15)</f>
        <v>46949</v>
      </c>
    </row>
    <row r="176" spans="1:5">
      <c r="A176" s="2" t="s">
        <v>559</v>
      </c>
      <c r="B176" s="1" t="s">
        <v>560</v>
      </c>
      <c r="C176" s="1" t="s">
        <v>561</v>
      </c>
      <c r="D176" s="2" t="s">
        <v>64</v>
      </c>
      <c r="E176" s="3">
        <f>DATE(2028,2,28)</f>
        <v>46811</v>
      </c>
    </row>
    <row r="177" spans="1:5">
      <c r="A177" s="2" t="s">
        <v>562</v>
      </c>
      <c r="B177" s="1" t="s">
        <v>563</v>
      </c>
      <c r="C177" s="1" t="s">
        <v>12</v>
      </c>
      <c r="D177" s="2" t="s">
        <v>13</v>
      </c>
      <c r="E177" s="3">
        <f>DATE(2028,2,27)</f>
        <v>46810</v>
      </c>
    </row>
    <row r="178" spans="1:5">
      <c r="A178" s="2" t="s">
        <v>564</v>
      </c>
      <c r="B178" s="1" t="s">
        <v>565</v>
      </c>
      <c r="C178" s="1" t="s">
        <v>79</v>
      </c>
      <c r="D178" s="2" t="s">
        <v>80</v>
      </c>
      <c r="E178" s="3">
        <f>DATE(2025,8,9)</f>
        <v>45878</v>
      </c>
    </row>
    <row r="179" spans="1:5">
      <c r="A179" s="2" t="s">
        <v>566</v>
      </c>
      <c r="B179" s="1" t="s">
        <v>567</v>
      </c>
      <c r="C179" s="1" t="s">
        <v>568</v>
      </c>
      <c r="D179" s="2" t="s">
        <v>220</v>
      </c>
      <c r="E179" s="3">
        <f>DATE(2027,12,15)</f>
        <v>46736</v>
      </c>
    </row>
    <row r="180" spans="1:5">
      <c r="A180" s="2" t="s">
        <v>569</v>
      </c>
      <c r="B180" s="1" t="s">
        <v>570</v>
      </c>
      <c r="C180" s="1" t="s">
        <v>571</v>
      </c>
      <c r="D180" s="2" t="s">
        <v>106</v>
      </c>
      <c r="E180" s="3">
        <f>DATE(2025,12,27)</f>
        <v>46018</v>
      </c>
    </row>
    <row r="181" spans="1:5">
      <c r="A181" s="2" t="s">
        <v>572</v>
      </c>
      <c r="B181" s="1" t="s">
        <v>573</v>
      </c>
      <c r="C181" s="1" t="s">
        <v>379</v>
      </c>
      <c r="D181" s="2" t="s">
        <v>13</v>
      </c>
      <c r="E181" s="3">
        <f>DATE(2028,2,27)</f>
        <v>46810</v>
      </c>
    </row>
    <row r="182" spans="1:5">
      <c r="A182" s="2" t="s">
        <v>574</v>
      </c>
      <c r="B182" s="1" t="s">
        <v>575</v>
      </c>
      <c r="C182" s="1" t="s">
        <v>576</v>
      </c>
      <c r="D182" s="2" t="s">
        <v>245</v>
      </c>
      <c r="E182" s="3">
        <f>DATE(2027,8,9)</f>
        <v>46608</v>
      </c>
    </row>
    <row r="183" spans="1:5">
      <c r="A183" s="2" t="s">
        <v>577</v>
      </c>
      <c r="B183" s="1" t="s">
        <v>578</v>
      </c>
      <c r="C183" s="1" t="s">
        <v>193</v>
      </c>
      <c r="D183" s="2" t="s">
        <v>194</v>
      </c>
      <c r="E183" s="3">
        <f>DATE(2028,7,23)</f>
        <v>46957</v>
      </c>
    </row>
    <row r="184" spans="1:5">
      <c r="A184" s="2" t="s">
        <v>579</v>
      </c>
      <c r="B184" s="1" t="s">
        <v>580</v>
      </c>
      <c r="C184" s="1" t="s">
        <v>581</v>
      </c>
      <c r="D184" s="2" t="s">
        <v>582</v>
      </c>
      <c r="E184" s="3">
        <f>DATE(2026,3,23)</f>
        <v>46104</v>
      </c>
    </row>
    <row r="185" spans="1:5">
      <c r="A185" s="2" t="s">
        <v>583</v>
      </c>
      <c r="B185" s="1" t="s">
        <v>584</v>
      </c>
      <c r="C185" s="1" t="s">
        <v>585</v>
      </c>
      <c r="D185" s="2" t="s">
        <v>586</v>
      </c>
      <c r="E185" s="3">
        <f>DATE(2025,12,7)</f>
        <v>45998</v>
      </c>
    </row>
    <row r="186" spans="1:5">
      <c r="A186" s="2" t="s">
        <v>587</v>
      </c>
      <c r="B186" s="1" t="s">
        <v>588</v>
      </c>
      <c r="C186" s="1" t="s">
        <v>589</v>
      </c>
      <c r="D186" s="2" t="s">
        <v>527</v>
      </c>
      <c r="E186" s="3">
        <f>DATE(2028,3,29)</f>
        <v>46841</v>
      </c>
    </row>
    <row r="187" spans="1:5">
      <c r="A187" s="2" t="s">
        <v>590</v>
      </c>
      <c r="B187" s="1" t="s">
        <v>591</v>
      </c>
      <c r="C187" s="1" t="s">
        <v>592</v>
      </c>
      <c r="D187" s="2" t="s">
        <v>527</v>
      </c>
      <c r="E187" s="3">
        <f>DATE(2028,3,29)</f>
        <v>46841</v>
      </c>
    </row>
    <row r="188" spans="1:5">
      <c r="A188" s="2" t="s">
        <v>593</v>
      </c>
      <c r="B188" s="1" t="s">
        <v>594</v>
      </c>
      <c r="C188" s="1" t="s">
        <v>595</v>
      </c>
      <c r="D188" s="2" t="s">
        <v>558</v>
      </c>
      <c r="E188" s="3">
        <f>DATE(2028,7,15)</f>
        <v>46949</v>
      </c>
    </row>
    <row r="189" spans="1:5">
      <c r="A189" s="2" t="s">
        <v>596</v>
      </c>
      <c r="B189" s="1" t="s">
        <v>597</v>
      </c>
      <c r="C189" s="1" t="s">
        <v>598</v>
      </c>
      <c r="D189" s="2" t="s">
        <v>205</v>
      </c>
      <c r="E189" s="3">
        <f>DATE(2028,1,15)</f>
        <v>46767</v>
      </c>
    </row>
    <row r="190" spans="1:5">
      <c r="A190" s="2" t="s">
        <v>599</v>
      </c>
      <c r="B190" s="1" t="s">
        <v>600</v>
      </c>
      <c r="C190" s="1" t="s">
        <v>601</v>
      </c>
      <c r="D190" s="2" t="s">
        <v>602</v>
      </c>
      <c r="E190" s="3">
        <f>DATE(2028,7,29)</f>
        <v>46963</v>
      </c>
    </row>
    <row r="191" spans="1:5">
      <c r="A191" s="2" t="s">
        <v>603</v>
      </c>
      <c r="B191" s="1" t="s">
        <v>604</v>
      </c>
      <c r="C191" s="1" t="s">
        <v>605</v>
      </c>
      <c r="D191" s="2" t="s">
        <v>169</v>
      </c>
      <c r="E191" s="3">
        <f>DATE(2026,8,1)</f>
        <v>46235</v>
      </c>
    </row>
    <row r="192" spans="1:5">
      <c r="A192" s="2" t="s">
        <v>606</v>
      </c>
      <c r="B192" s="1" t="s">
        <v>607</v>
      </c>
      <c r="C192" s="1" t="s">
        <v>608</v>
      </c>
      <c r="D192" s="2" t="s">
        <v>586</v>
      </c>
      <c r="E192" s="3">
        <f>DATE(2025,12,7)</f>
        <v>45998</v>
      </c>
    </row>
    <row r="193" spans="1:5">
      <c r="A193" s="2" t="s">
        <v>609</v>
      </c>
      <c r="B193" s="1" t="s">
        <v>610</v>
      </c>
      <c r="C193" s="1" t="s">
        <v>611</v>
      </c>
      <c r="D193" s="2" t="s">
        <v>205</v>
      </c>
      <c r="E193" s="3">
        <f>DATE(2028,1,15)</f>
        <v>46767</v>
      </c>
    </row>
    <row r="194" spans="1:5">
      <c r="A194" s="2" t="s">
        <v>612</v>
      </c>
      <c r="B194" s="1" t="s">
        <v>613</v>
      </c>
      <c r="C194" s="1" t="s">
        <v>614</v>
      </c>
      <c r="D194" s="2" t="s">
        <v>615</v>
      </c>
      <c r="E194" s="3">
        <f>DATE(2025,6,18)</f>
        <v>45826</v>
      </c>
    </row>
    <row r="195" spans="1:5">
      <c r="A195" s="2" t="s">
        <v>616</v>
      </c>
      <c r="B195" s="1" t="s">
        <v>617</v>
      </c>
      <c r="C195" s="1" t="s">
        <v>618</v>
      </c>
      <c r="D195" s="2" t="s">
        <v>619</v>
      </c>
      <c r="E195" s="3">
        <f>DATE(2027,5,3)</f>
        <v>46510</v>
      </c>
    </row>
    <row r="196" spans="1:5">
      <c r="A196" s="2" t="s">
        <v>620</v>
      </c>
      <c r="B196" s="1" t="s">
        <v>621</v>
      </c>
      <c r="C196" s="1" t="s">
        <v>622</v>
      </c>
      <c r="D196" s="2" t="s">
        <v>619</v>
      </c>
      <c r="E196" s="3">
        <f>DATE(2027,5,3)</f>
        <v>46510</v>
      </c>
    </row>
    <row r="197" spans="1:5">
      <c r="A197" s="2" t="s">
        <v>623</v>
      </c>
      <c r="B197" s="1" t="s">
        <v>624</v>
      </c>
      <c r="C197" s="1" t="s">
        <v>625</v>
      </c>
      <c r="D197" s="2" t="s">
        <v>473</v>
      </c>
      <c r="E197" s="3">
        <f>DATE(2025,5,31)</f>
        <v>45808</v>
      </c>
    </row>
    <row r="198" spans="1:5">
      <c r="A198" s="2" t="s">
        <v>626</v>
      </c>
      <c r="B198" s="1" t="s">
        <v>627</v>
      </c>
      <c r="C198" s="1" t="s">
        <v>628</v>
      </c>
      <c r="D198" s="2" t="s">
        <v>629</v>
      </c>
      <c r="E198" s="3">
        <f>DATE(2025,6,1)</f>
        <v>45809</v>
      </c>
    </row>
    <row r="199" spans="1:5">
      <c r="A199" s="2" t="s">
        <v>630</v>
      </c>
      <c r="B199" s="1" t="s">
        <v>631</v>
      </c>
      <c r="C199" s="1" t="s">
        <v>601</v>
      </c>
      <c r="D199" s="2" t="s">
        <v>602</v>
      </c>
      <c r="E199" s="3">
        <f>DATE(2028,7,29)</f>
        <v>46963</v>
      </c>
    </row>
    <row r="200" spans="1:5">
      <c r="A200" s="2" t="s">
        <v>632</v>
      </c>
      <c r="B200" s="1" t="s">
        <v>633</v>
      </c>
      <c r="C200" s="1" t="s">
        <v>634</v>
      </c>
      <c r="D200" s="2" t="s">
        <v>201</v>
      </c>
      <c r="E200" s="3">
        <f>DATE(2028,7,9)</f>
        <v>46943</v>
      </c>
    </row>
    <row r="201" spans="1:5">
      <c r="A201" s="2" t="s">
        <v>635</v>
      </c>
      <c r="B201" s="1" t="s">
        <v>636</v>
      </c>
      <c r="C201" s="1" t="s">
        <v>637</v>
      </c>
      <c r="D201" s="2" t="s">
        <v>638</v>
      </c>
      <c r="E201" s="3">
        <f>DATE(2028,5,13)</f>
        <v>46886</v>
      </c>
    </row>
    <row r="202" spans="1:5">
      <c r="A202" s="2" t="s">
        <v>639</v>
      </c>
      <c r="B202" s="1" t="s">
        <v>636</v>
      </c>
      <c r="C202" s="1" t="s">
        <v>640</v>
      </c>
      <c r="D202" s="2" t="s">
        <v>515</v>
      </c>
      <c r="E202" s="3">
        <f>DATE(2026,4,18)</f>
        <v>46130</v>
      </c>
    </row>
    <row r="203" spans="1:5">
      <c r="A203" s="2" t="s">
        <v>641</v>
      </c>
      <c r="B203" s="1" t="s">
        <v>642</v>
      </c>
      <c r="C203" s="1" t="s">
        <v>643</v>
      </c>
      <c r="D203" s="2" t="s">
        <v>582</v>
      </c>
      <c r="E203" s="3">
        <f>DATE(2026,3,23)</f>
        <v>46104</v>
      </c>
    </row>
    <row r="204" spans="1:5">
      <c r="A204" s="2" t="s">
        <v>644</v>
      </c>
      <c r="B204" s="1" t="s">
        <v>645</v>
      </c>
      <c r="C204" s="1" t="s">
        <v>646</v>
      </c>
      <c r="D204" s="2" t="s">
        <v>205</v>
      </c>
      <c r="E204" s="3">
        <f>DATE(2028,1,15)</f>
        <v>46767</v>
      </c>
    </row>
    <row r="205" spans="1:5">
      <c r="A205" s="2" t="s">
        <v>647</v>
      </c>
      <c r="B205" s="1" t="s">
        <v>648</v>
      </c>
      <c r="C205" s="1" t="s">
        <v>324</v>
      </c>
      <c r="D205" s="2" t="s">
        <v>325</v>
      </c>
      <c r="E205" s="3">
        <f>DATE(2025,11,16)</f>
        <v>45977</v>
      </c>
    </row>
    <row r="206" spans="1:5">
      <c r="A206" s="2" t="s">
        <v>649</v>
      </c>
      <c r="B206" s="1" t="s">
        <v>650</v>
      </c>
      <c r="C206" s="1" t="s">
        <v>651</v>
      </c>
      <c r="D206" s="2" t="s">
        <v>106</v>
      </c>
      <c r="E206" s="3">
        <f>DATE(2025,12,27)</f>
        <v>46018</v>
      </c>
    </row>
    <row r="207" spans="1:5">
      <c r="A207" s="2" t="s">
        <v>652</v>
      </c>
      <c r="B207" s="1" t="s">
        <v>653</v>
      </c>
      <c r="C207" s="1" t="s">
        <v>654</v>
      </c>
      <c r="D207" s="2" t="s">
        <v>655</v>
      </c>
      <c r="E207" s="3">
        <f>DATE(2028,2,5)</f>
        <v>46788</v>
      </c>
    </row>
    <row r="208" spans="1:5">
      <c r="A208" s="2" t="s">
        <v>656</v>
      </c>
      <c r="B208" s="1" t="s">
        <v>657</v>
      </c>
      <c r="C208" s="1" t="s">
        <v>658</v>
      </c>
      <c r="D208" s="2" t="s">
        <v>659</v>
      </c>
      <c r="E208" s="3">
        <f>DATE(2028,9,25)</f>
        <v>47021</v>
      </c>
    </row>
    <row r="209" spans="1:5">
      <c r="A209" s="2" t="s">
        <v>660</v>
      </c>
      <c r="B209" s="1" t="s">
        <v>661</v>
      </c>
      <c r="C209" s="1" t="s">
        <v>71</v>
      </c>
      <c r="D209" s="2" t="s">
        <v>515</v>
      </c>
      <c r="E209" s="3">
        <f>DATE(2026,4,18)</f>
        <v>46130</v>
      </c>
    </row>
    <row r="210" spans="1:5">
      <c r="A210" s="2" t="s">
        <v>662</v>
      </c>
      <c r="B210" s="1" t="s">
        <v>663</v>
      </c>
      <c r="C210" s="1" t="s">
        <v>664</v>
      </c>
      <c r="D210" s="2" t="s">
        <v>143</v>
      </c>
      <c r="E210" s="3">
        <f>DATE(2026,1,17)</f>
        <v>46039</v>
      </c>
    </row>
    <row r="211" spans="1:5">
      <c r="A211" s="2" t="s">
        <v>665</v>
      </c>
      <c r="B211" s="1" t="s">
        <v>666</v>
      </c>
      <c r="C211" s="1" t="s">
        <v>667</v>
      </c>
      <c r="D211" s="2" t="s">
        <v>508</v>
      </c>
      <c r="E211" s="3">
        <f>DATE(2026,2,10)</f>
        <v>46063</v>
      </c>
    </row>
    <row r="212" spans="1:5">
      <c r="A212" s="2" t="s">
        <v>668</v>
      </c>
      <c r="B212" s="1" t="s">
        <v>669</v>
      </c>
      <c r="C212" s="1" t="s">
        <v>670</v>
      </c>
      <c r="D212" s="2" t="s">
        <v>32</v>
      </c>
      <c r="E212" s="3">
        <f>DATE(2027,4,4)</f>
        <v>46481</v>
      </c>
    </row>
    <row r="213" spans="1:5">
      <c r="A213" s="2" t="s">
        <v>671</v>
      </c>
      <c r="B213" s="1" t="s">
        <v>672</v>
      </c>
      <c r="C213" s="1" t="s">
        <v>673</v>
      </c>
      <c r="D213" s="2" t="s">
        <v>674</v>
      </c>
      <c r="E213" s="3">
        <f>DATE(2026,4,19)</f>
        <v>46131</v>
      </c>
    </row>
    <row r="214" spans="1:5">
      <c r="A214" s="2" t="s">
        <v>675</v>
      </c>
      <c r="B214" s="1" t="s">
        <v>676</v>
      </c>
      <c r="C214" s="1" t="s">
        <v>101</v>
      </c>
      <c r="D214" s="2" t="s">
        <v>102</v>
      </c>
      <c r="E214" s="3">
        <f>DATE(2025,3,24)</f>
        <v>45740</v>
      </c>
    </row>
    <row r="215" spans="1:5">
      <c r="A215" s="2" t="s">
        <v>677</v>
      </c>
      <c r="B215" s="1" t="s">
        <v>678</v>
      </c>
      <c r="C215" s="1" t="s">
        <v>115</v>
      </c>
      <c r="D215" s="2" t="s">
        <v>116</v>
      </c>
      <c r="E215" s="3">
        <f>DATE(2026,12,20)</f>
        <v>46376</v>
      </c>
    </row>
    <row r="216" spans="1:5">
      <c r="A216" s="2" t="s">
        <v>679</v>
      </c>
      <c r="B216" s="1" t="s">
        <v>680</v>
      </c>
      <c r="C216" s="1" t="s">
        <v>681</v>
      </c>
      <c r="D216" s="2" t="s">
        <v>249</v>
      </c>
      <c r="E216" s="3">
        <f>DATE(2028,5,7)</f>
        <v>46880</v>
      </c>
    </row>
    <row r="217" spans="1:5">
      <c r="A217" s="2" t="s">
        <v>682</v>
      </c>
      <c r="B217" s="1" t="s">
        <v>683</v>
      </c>
      <c r="C217" s="1" t="s">
        <v>684</v>
      </c>
      <c r="D217" s="2" t="s">
        <v>52</v>
      </c>
      <c r="E217" s="3">
        <f>DATE(2028,10,25)</f>
        <v>47051</v>
      </c>
    </row>
    <row r="218" spans="1:5">
      <c r="A218" s="2" t="s">
        <v>685</v>
      </c>
      <c r="B218" s="1" t="s">
        <v>686</v>
      </c>
      <c r="C218" s="1" t="s">
        <v>161</v>
      </c>
      <c r="D218" s="2" t="s">
        <v>162</v>
      </c>
      <c r="E218" s="3">
        <f>DATE(2026,8,15)</f>
        <v>46249</v>
      </c>
    </row>
    <row r="219" spans="1:5">
      <c r="A219" s="2" t="s">
        <v>687</v>
      </c>
      <c r="B219" s="1" t="s">
        <v>686</v>
      </c>
      <c r="C219" s="1" t="s">
        <v>75</v>
      </c>
      <c r="D219" s="2" t="s">
        <v>76</v>
      </c>
      <c r="E219" s="3">
        <f>DATE(2027,2,3)</f>
        <v>46421</v>
      </c>
    </row>
    <row r="220" spans="1:5">
      <c r="A220" s="2" t="s">
        <v>688</v>
      </c>
      <c r="B220" s="1" t="s">
        <v>689</v>
      </c>
      <c r="C220" s="1" t="s">
        <v>690</v>
      </c>
      <c r="D220" s="2" t="s">
        <v>64</v>
      </c>
      <c r="E220" s="3">
        <f>DATE(2028,2,28)</f>
        <v>46811</v>
      </c>
    </row>
    <row r="221" spans="1:5">
      <c r="A221" s="2" t="s">
        <v>691</v>
      </c>
      <c r="B221" s="1" t="s">
        <v>692</v>
      </c>
      <c r="C221" s="1" t="s">
        <v>693</v>
      </c>
      <c r="D221" s="2" t="s">
        <v>325</v>
      </c>
      <c r="E221" s="3">
        <f>DATE(2025,11,16)</f>
        <v>45977</v>
      </c>
    </row>
    <row r="222" spans="1:5">
      <c r="A222" s="2" t="s">
        <v>694</v>
      </c>
      <c r="B222" s="1" t="s">
        <v>695</v>
      </c>
      <c r="C222" s="1" t="s">
        <v>696</v>
      </c>
      <c r="D222" s="2" t="s">
        <v>135</v>
      </c>
      <c r="E222" s="3">
        <f>DATE(2026,2,17)</f>
        <v>46070</v>
      </c>
    </row>
    <row r="223" spans="1:5">
      <c r="A223" s="2" t="s">
        <v>697</v>
      </c>
      <c r="B223" s="1" t="s">
        <v>698</v>
      </c>
      <c r="C223" s="1" t="s">
        <v>482</v>
      </c>
      <c r="D223" s="2" t="s">
        <v>392</v>
      </c>
      <c r="E223" s="3">
        <f>DATE(2025,10,11)</f>
        <v>45941</v>
      </c>
    </row>
    <row r="224" spans="1:5">
      <c r="A224" s="2" t="s">
        <v>699</v>
      </c>
      <c r="B224" s="1" t="s">
        <v>700</v>
      </c>
      <c r="C224" s="1" t="s">
        <v>701</v>
      </c>
      <c r="D224" s="2" t="s">
        <v>702</v>
      </c>
      <c r="E224" s="3">
        <f>DATE(2026,6,7)</f>
        <v>46180</v>
      </c>
    </row>
    <row r="225" spans="1:5">
      <c r="A225" s="2" t="s">
        <v>703</v>
      </c>
      <c r="B225" s="1" t="s">
        <v>704</v>
      </c>
      <c r="C225" s="1" t="s">
        <v>705</v>
      </c>
      <c r="D225" s="2" t="s">
        <v>706</v>
      </c>
      <c r="E225" s="3">
        <f>DATE(2025,12,14)</f>
        <v>46005</v>
      </c>
    </row>
    <row r="226" spans="1:5">
      <c r="A226" s="2" t="s">
        <v>707</v>
      </c>
      <c r="B226" s="1" t="s">
        <v>704</v>
      </c>
      <c r="C226" s="1" t="s">
        <v>708</v>
      </c>
      <c r="D226" s="2" t="s">
        <v>709</v>
      </c>
      <c r="E226" s="3">
        <f>DATE(2025,5,19)</f>
        <v>45796</v>
      </c>
    </row>
    <row r="227" spans="1:5">
      <c r="A227" s="2" t="s">
        <v>710</v>
      </c>
      <c r="B227" s="1" t="s">
        <v>711</v>
      </c>
      <c r="C227" s="1" t="s">
        <v>161</v>
      </c>
      <c r="D227" s="2" t="s">
        <v>162</v>
      </c>
      <c r="E227" s="3">
        <f>DATE(2026,8,15)</f>
        <v>46249</v>
      </c>
    </row>
    <row r="228" spans="1:5">
      <c r="A228" s="2" t="s">
        <v>712</v>
      </c>
      <c r="B228" s="1" t="s">
        <v>713</v>
      </c>
      <c r="C228" s="1" t="s">
        <v>714</v>
      </c>
      <c r="D228" s="2" t="s">
        <v>715</v>
      </c>
      <c r="E228" s="3">
        <f>DATE(2026,11,8)</f>
        <v>46334</v>
      </c>
    </row>
    <row r="229" spans="1:5">
      <c r="A229" s="2" t="s">
        <v>716</v>
      </c>
      <c r="B229" s="1" t="s">
        <v>717</v>
      </c>
      <c r="C229" s="1" t="s">
        <v>324</v>
      </c>
      <c r="D229" s="2" t="s">
        <v>325</v>
      </c>
      <c r="E229" s="3">
        <f>DATE(2025,11,16)</f>
        <v>45977</v>
      </c>
    </row>
    <row r="230" spans="1:5">
      <c r="A230" s="2" t="s">
        <v>718</v>
      </c>
      <c r="B230" s="1" t="s">
        <v>719</v>
      </c>
      <c r="C230" s="1" t="s">
        <v>285</v>
      </c>
      <c r="D230" s="2" t="s">
        <v>286</v>
      </c>
      <c r="E230" s="3">
        <f>DATE(2027,4,20)</f>
        <v>46497</v>
      </c>
    </row>
    <row r="231" spans="1:5">
      <c r="A231" s="2" t="s">
        <v>720</v>
      </c>
      <c r="B231" s="1" t="s">
        <v>721</v>
      </c>
      <c r="C231" s="1" t="s">
        <v>115</v>
      </c>
      <c r="D231" s="2" t="s">
        <v>116</v>
      </c>
      <c r="E231" s="3">
        <f>DATE(2026,12,20)</f>
        <v>46376</v>
      </c>
    </row>
    <row r="232" spans="1:5">
      <c r="A232" s="2" t="s">
        <v>722</v>
      </c>
      <c r="B232" s="1" t="s">
        <v>723</v>
      </c>
      <c r="C232" s="1" t="s">
        <v>724</v>
      </c>
      <c r="D232" s="2" t="s">
        <v>124</v>
      </c>
      <c r="E232" s="3">
        <f>DATE(2027,12,4)</f>
        <v>46725</v>
      </c>
    </row>
    <row r="233" spans="1:5">
      <c r="A233" s="2" t="s">
        <v>725</v>
      </c>
      <c r="B233" s="1" t="s">
        <v>726</v>
      </c>
      <c r="C233" s="1" t="s">
        <v>727</v>
      </c>
      <c r="D233" s="2" t="s">
        <v>728</v>
      </c>
      <c r="E233" s="3">
        <f>DATE(2027,6,30)</f>
        <v>46568</v>
      </c>
    </row>
    <row r="234" spans="1:5">
      <c r="A234" s="2" t="s">
        <v>729</v>
      </c>
      <c r="B234" s="1" t="s">
        <v>730</v>
      </c>
      <c r="C234" s="1" t="s">
        <v>667</v>
      </c>
      <c r="D234" s="2" t="s">
        <v>508</v>
      </c>
      <c r="E234" s="3">
        <f>DATE(2026,2,10)</f>
        <v>46063</v>
      </c>
    </row>
    <row r="235" spans="1:5">
      <c r="A235" s="2" t="s">
        <v>731</v>
      </c>
      <c r="B235" s="1" t="s">
        <v>732</v>
      </c>
      <c r="C235" s="1" t="s">
        <v>733</v>
      </c>
      <c r="D235" s="2" t="s">
        <v>173</v>
      </c>
      <c r="E235" s="3">
        <f>DATE(2026,5,26)</f>
        <v>46168</v>
      </c>
    </row>
    <row r="236" spans="1:5">
      <c r="A236" s="2" t="s">
        <v>734</v>
      </c>
      <c r="B236" s="1" t="s">
        <v>732</v>
      </c>
      <c r="C236" s="1" t="s">
        <v>733</v>
      </c>
      <c r="D236" s="2" t="s">
        <v>176</v>
      </c>
      <c r="E236" s="3">
        <f>DATE(2026,5,26)</f>
        <v>46168</v>
      </c>
    </row>
    <row r="237" spans="1:5">
      <c r="A237" s="2" t="s">
        <v>735</v>
      </c>
      <c r="B237" s="1" t="s">
        <v>736</v>
      </c>
      <c r="C237" s="1" t="s">
        <v>737</v>
      </c>
      <c r="D237" s="2" t="s">
        <v>531</v>
      </c>
      <c r="E237" s="3">
        <f>DATE(2027,10,6)</f>
        <v>46666</v>
      </c>
    </row>
    <row r="238" spans="1:5">
      <c r="A238" s="2" t="s">
        <v>738</v>
      </c>
      <c r="B238" s="1" t="s">
        <v>739</v>
      </c>
      <c r="C238" s="1" t="s">
        <v>740</v>
      </c>
      <c r="D238" s="2" t="s">
        <v>349</v>
      </c>
      <c r="E238" s="3">
        <f>DATE(2025,8,12)</f>
        <v>45881</v>
      </c>
    </row>
    <row r="239" spans="1:5">
      <c r="A239" s="2" t="s">
        <v>741</v>
      </c>
      <c r="B239" s="1" t="s">
        <v>742</v>
      </c>
      <c r="C239" s="1" t="s">
        <v>79</v>
      </c>
      <c r="D239" s="2" t="s">
        <v>80</v>
      </c>
      <c r="E239" s="3">
        <f>DATE(2025,8,9)</f>
        <v>45878</v>
      </c>
    </row>
    <row r="240" spans="1:5">
      <c r="A240" s="2" t="s">
        <v>743</v>
      </c>
      <c r="B240" s="1" t="s">
        <v>744</v>
      </c>
      <c r="C240" s="1" t="s">
        <v>745</v>
      </c>
      <c r="D240" s="2" t="s">
        <v>88</v>
      </c>
      <c r="E240" s="3">
        <f>DATE(2028,3,27)</f>
        <v>46839</v>
      </c>
    </row>
    <row r="241" spans="1:5">
      <c r="A241" s="2" t="s">
        <v>746</v>
      </c>
      <c r="B241" s="1" t="s">
        <v>747</v>
      </c>
      <c r="C241" s="1" t="s">
        <v>748</v>
      </c>
      <c r="D241" s="2" t="s">
        <v>64</v>
      </c>
      <c r="E241" s="3">
        <f>DATE(2026,2,23)</f>
        <v>46076</v>
      </c>
    </row>
    <row r="242" spans="1:5">
      <c r="A242" s="2" t="s">
        <v>749</v>
      </c>
      <c r="B242" s="1" t="s">
        <v>750</v>
      </c>
      <c r="C242" s="1" t="s">
        <v>751</v>
      </c>
      <c r="D242" s="2" t="s">
        <v>638</v>
      </c>
      <c r="E242" s="3">
        <f>DATE(2028,5,13)</f>
        <v>46886</v>
      </c>
    </row>
    <row r="243" spans="1:5">
      <c r="A243" s="2" t="s">
        <v>752</v>
      </c>
      <c r="B243" s="1" t="s">
        <v>753</v>
      </c>
      <c r="C243" s="1" t="s">
        <v>754</v>
      </c>
      <c r="D243" s="2" t="s">
        <v>48</v>
      </c>
      <c r="E243" s="3">
        <f>DATE(2027,8,8)</f>
        <v>46607</v>
      </c>
    </row>
    <row r="244" spans="1:5">
      <c r="A244" s="2" t="s">
        <v>755</v>
      </c>
      <c r="B244" s="1" t="s">
        <v>756</v>
      </c>
      <c r="C244" s="1" t="s">
        <v>161</v>
      </c>
      <c r="D244" s="2" t="s">
        <v>162</v>
      </c>
      <c r="E244" s="3">
        <f>DATE(2026,8,15)</f>
        <v>46249</v>
      </c>
    </row>
    <row r="245" spans="1:5">
      <c r="A245" s="2" t="s">
        <v>757</v>
      </c>
      <c r="B245" s="1" t="s">
        <v>758</v>
      </c>
      <c r="C245" s="1" t="s">
        <v>759</v>
      </c>
      <c r="D245" s="2" t="s">
        <v>32</v>
      </c>
      <c r="E245" s="3">
        <f>DATE(2027,4,10)</f>
        <v>46487</v>
      </c>
    </row>
    <row r="246" spans="1:5">
      <c r="A246" s="2" t="s">
        <v>760</v>
      </c>
      <c r="B246" s="1" t="s">
        <v>761</v>
      </c>
      <c r="C246" s="1" t="s">
        <v>255</v>
      </c>
      <c r="D246" s="2" t="s">
        <v>256</v>
      </c>
      <c r="E246" s="3">
        <f>DATE(2026,7,20)</f>
        <v>46223</v>
      </c>
    </row>
    <row r="247" spans="1:5">
      <c r="A247" s="2" t="s">
        <v>762</v>
      </c>
      <c r="B247" s="1" t="s">
        <v>763</v>
      </c>
      <c r="C247" s="1" t="s">
        <v>764</v>
      </c>
      <c r="D247" s="2" t="s">
        <v>765</v>
      </c>
      <c r="E247" s="3">
        <f>DATE(2026,10,7)</f>
        <v>46302</v>
      </c>
    </row>
    <row r="248" spans="1:5">
      <c r="A248" s="2" t="s">
        <v>766</v>
      </c>
      <c r="B248" s="1" t="s">
        <v>767</v>
      </c>
      <c r="C248" s="1" t="s">
        <v>59</v>
      </c>
      <c r="D248" s="2" t="s">
        <v>60</v>
      </c>
      <c r="E248" s="3">
        <f>DATE(2027,3,24)</f>
        <v>46470</v>
      </c>
    </row>
    <row r="249" spans="1:5">
      <c r="A249" s="2" t="s">
        <v>768</v>
      </c>
      <c r="B249" s="1" t="s">
        <v>769</v>
      </c>
      <c r="C249" s="1" t="s">
        <v>244</v>
      </c>
      <c r="D249" s="2" t="s">
        <v>245</v>
      </c>
      <c r="E249" s="3">
        <f>DATE(2027,8,9)</f>
        <v>46608</v>
      </c>
    </row>
    <row r="250" spans="1:5">
      <c r="A250" s="2" t="s">
        <v>770</v>
      </c>
      <c r="B250" s="1" t="s">
        <v>771</v>
      </c>
      <c r="C250" s="1" t="s">
        <v>772</v>
      </c>
      <c r="D250" s="2" t="s">
        <v>706</v>
      </c>
      <c r="E250" s="3">
        <f>DATE(2025,12,14)</f>
        <v>46005</v>
      </c>
    </row>
    <row r="251" spans="1:5">
      <c r="A251" s="2" t="s">
        <v>773</v>
      </c>
      <c r="B251" s="1" t="s">
        <v>774</v>
      </c>
      <c r="C251" s="1" t="s">
        <v>775</v>
      </c>
      <c r="D251" s="2" t="s">
        <v>173</v>
      </c>
      <c r="E251" s="3">
        <f>DATE(2026,5,26)</f>
        <v>46168</v>
      </c>
    </row>
    <row r="252" spans="1:5">
      <c r="A252" s="2" t="s">
        <v>776</v>
      </c>
      <c r="B252" s="1" t="s">
        <v>777</v>
      </c>
      <c r="C252" s="1" t="s">
        <v>75</v>
      </c>
      <c r="D252" s="2" t="s">
        <v>76</v>
      </c>
      <c r="E252" s="3">
        <f>DATE(2027,2,3)</f>
        <v>46421</v>
      </c>
    </row>
    <row r="253" spans="1:5">
      <c r="A253" s="2" t="s">
        <v>778</v>
      </c>
      <c r="B253" s="1" t="s">
        <v>779</v>
      </c>
      <c r="C253" s="1" t="s">
        <v>780</v>
      </c>
      <c r="D253" s="2" t="s">
        <v>13</v>
      </c>
      <c r="E253" s="3">
        <f>DATE(2028,2,27)</f>
        <v>46810</v>
      </c>
    </row>
    <row r="254" spans="1:5">
      <c r="A254" s="2" t="s">
        <v>781</v>
      </c>
      <c r="B254" s="1" t="s">
        <v>782</v>
      </c>
      <c r="C254" s="1" t="s">
        <v>783</v>
      </c>
      <c r="D254" s="2" t="s">
        <v>72</v>
      </c>
      <c r="E254" s="3">
        <f>DATE(2026,3,26)</f>
        <v>46107</v>
      </c>
    </row>
    <row r="255" spans="1:5">
      <c r="A255" s="2" t="s">
        <v>784</v>
      </c>
      <c r="B255" s="1" t="s">
        <v>785</v>
      </c>
      <c r="C255" s="1" t="s">
        <v>786</v>
      </c>
      <c r="D255" s="2" t="s">
        <v>36</v>
      </c>
      <c r="E255" s="3">
        <f>DATE(2028,11,18)</f>
        <v>47075</v>
      </c>
    </row>
    <row r="256" spans="1:5">
      <c r="A256" s="2" t="s">
        <v>787</v>
      </c>
      <c r="B256" s="1" t="s">
        <v>788</v>
      </c>
      <c r="C256" s="1" t="s">
        <v>789</v>
      </c>
      <c r="D256" s="2" t="s">
        <v>790</v>
      </c>
      <c r="E256" s="3">
        <f>DATE(2025,2,19)</f>
        <v>45707</v>
      </c>
    </row>
    <row r="257" spans="1:5">
      <c r="A257" s="2" t="s">
        <v>791</v>
      </c>
      <c r="B257" s="1" t="s">
        <v>788</v>
      </c>
      <c r="C257" s="1" t="s">
        <v>792</v>
      </c>
      <c r="D257" s="2" t="s">
        <v>128</v>
      </c>
      <c r="E257" s="3">
        <f>DATE(2028,3,25)</f>
        <v>46837</v>
      </c>
    </row>
    <row r="258" spans="1:5">
      <c r="A258" s="2" t="s">
        <v>793</v>
      </c>
      <c r="B258" s="1" t="s">
        <v>794</v>
      </c>
      <c r="C258" s="1" t="s">
        <v>795</v>
      </c>
      <c r="D258" s="2" t="s">
        <v>796</v>
      </c>
      <c r="E258" s="3">
        <f>DATE(2025,11,29)</f>
        <v>45990</v>
      </c>
    </row>
    <row r="259" spans="1:5">
      <c r="A259" s="2" t="s">
        <v>797</v>
      </c>
      <c r="B259" s="1" t="s">
        <v>798</v>
      </c>
      <c r="C259" s="1" t="s">
        <v>799</v>
      </c>
      <c r="D259" s="2" t="s">
        <v>586</v>
      </c>
      <c r="E259" s="3">
        <f>DATE(2025,12,7)</f>
        <v>45998</v>
      </c>
    </row>
    <row r="260" spans="1:5">
      <c r="A260" s="2" t="s">
        <v>800</v>
      </c>
      <c r="B260" s="1" t="s">
        <v>801</v>
      </c>
      <c r="C260" s="1" t="s">
        <v>802</v>
      </c>
      <c r="D260" s="2" t="s">
        <v>803</v>
      </c>
      <c r="E260" s="3">
        <f>DATE(2028,10,31)</f>
        <v>47057</v>
      </c>
    </row>
    <row r="261" spans="1:5">
      <c r="A261" s="2" t="s">
        <v>804</v>
      </c>
      <c r="B261" s="1" t="s">
        <v>805</v>
      </c>
      <c r="C261" s="1" t="s">
        <v>806</v>
      </c>
      <c r="D261" s="2" t="s">
        <v>187</v>
      </c>
      <c r="E261" s="3">
        <f>DATE(2026,7,27)</f>
        <v>46230</v>
      </c>
    </row>
    <row r="262" spans="1:5">
      <c r="A262" s="2" t="s">
        <v>807</v>
      </c>
      <c r="B262" s="1" t="s">
        <v>808</v>
      </c>
      <c r="C262" s="1" t="s">
        <v>554</v>
      </c>
      <c r="D262" s="2" t="s">
        <v>139</v>
      </c>
      <c r="E262" s="3">
        <f>DATE(2025,4,30)</f>
        <v>45777</v>
      </c>
    </row>
    <row r="263" spans="1:5">
      <c r="A263" s="2" t="s">
        <v>809</v>
      </c>
      <c r="B263" s="1" t="s">
        <v>808</v>
      </c>
      <c r="C263" s="1" t="s">
        <v>370</v>
      </c>
      <c r="D263" s="2" t="s">
        <v>371</v>
      </c>
      <c r="E263" s="3">
        <f>DATE(2026,11,22)</f>
        <v>46348</v>
      </c>
    </row>
    <row r="264" spans="1:5">
      <c r="A264" s="2" t="s">
        <v>810</v>
      </c>
      <c r="B264" s="1" t="s">
        <v>808</v>
      </c>
      <c r="C264" s="1" t="s">
        <v>285</v>
      </c>
      <c r="D264" s="2" t="s">
        <v>286</v>
      </c>
      <c r="E264" s="3">
        <f>DATE(2027,4,20)</f>
        <v>46497</v>
      </c>
    </row>
    <row r="265" spans="1:5">
      <c r="A265" s="2" t="s">
        <v>811</v>
      </c>
      <c r="B265" s="1" t="s">
        <v>812</v>
      </c>
      <c r="C265" s="1" t="s">
        <v>813</v>
      </c>
      <c r="D265" s="2" t="s">
        <v>706</v>
      </c>
      <c r="E265" s="3">
        <f>DATE(2025,12,15)</f>
        <v>46006</v>
      </c>
    </row>
    <row r="266" spans="1:5">
      <c r="A266" s="2" t="s">
        <v>814</v>
      </c>
      <c r="B266" s="1" t="s">
        <v>815</v>
      </c>
      <c r="C266" s="1" t="s">
        <v>71</v>
      </c>
      <c r="D266" s="2" t="s">
        <v>72</v>
      </c>
      <c r="E266" s="3">
        <f>DATE(2026,3,26)</f>
        <v>46107</v>
      </c>
    </row>
    <row r="267" spans="1:5">
      <c r="A267" s="2" t="s">
        <v>816</v>
      </c>
      <c r="B267" s="1" t="s">
        <v>817</v>
      </c>
      <c r="C267" s="1" t="s">
        <v>175</v>
      </c>
      <c r="D267" s="2" t="s">
        <v>176</v>
      </c>
      <c r="E267" s="3">
        <f>DATE(2026,5,26)</f>
        <v>46168</v>
      </c>
    </row>
    <row r="268" spans="1:5">
      <c r="A268" s="2" t="s">
        <v>818</v>
      </c>
      <c r="B268" s="1" t="s">
        <v>819</v>
      </c>
      <c r="C268" s="1" t="s">
        <v>94</v>
      </c>
      <c r="D268" s="2" t="s">
        <v>17</v>
      </c>
      <c r="E268" s="3">
        <f>DATE(2026,11,7)</f>
        <v>46333</v>
      </c>
    </row>
    <row r="269" spans="1:5">
      <c r="A269" s="2" t="s">
        <v>820</v>
      </c>
      <c r="B269" s="1" t="s">
        <v>821</v>
      </c>
      <c r="C269" s="1" t="s">
        <v>208</v>
      </c>
      <c r="D269" s="2" t="s">
        <v>209</v>
      </c>
      <c r="E269" s="3">
        <f>DATE(2027,4,17)</f>
        <v>46494</v>
      </c>
    </row>
    <row r="270" spans="1:5">
      <c r="A270" s="2" t="s">
        <v>822</v>
      </c>
      <c r="B270" s="1" t="s">
        <v>823</v>
      </c>
      <c r="C270" s="1" t="s">
        <v>824</v>
      </c>
      <c r="D270" s="2" t="s">
        <v>558</v>
      </c>
      <c r="E270" s="3">
        <f>DATE(2028,7,15)</f>
        <v>46949</v>
      </c>
    </row>
    <row r="271" spans="1:5">
      <c r="A271" s="2" t="s">
        <v>825</v>
      </c>
      <c r="B271" s="1" t="s">
        <v>826</v>
      </c>
      <c r="C271" s="1" t="s">
        <v>827</v>
      </c>
      <c r="D271" s="2" t="s">
        <v>273</v>
      </c>
      <c r="E271" s="3">
        <f>DATE(2028,4,3)</f>
        <v>46846</v>
      </c>
    </row>
    <row r="272" spans="1:5">
      <c r="A272" s="2" t="s">
        <v>828</v>
      </c>
      <c r="B272" s="1" t="s">
        <v>829</v>
      </c>
      <c r="C272" s="1" t="s">
        <v>830</v>
      </c>
      <c r="D272" s="2" t="s">
        <v>325</v>
      </c>
      <c r="E272" s="3">
        <f>DATE(2025,11,16)</f>
        <v>45977</v>
      </c>
    </row>
    <row r="273" spans="1:5">
      <c r="A273" s="2" t="s">
        <v>831</v>
      </c>
      <c r="B273" s="1" t="s">
        <v>832</v>
      </c>
      <c r="C273" s="1" t="s">
        <v>833</v>
      </c>
      <c r="D273" s="2" t="s">
        <v>436</v>
      </c>
      <c r="E273" s="3">
        <f>DATE(2028,6,11)</f>
        <v>46915</v>
      </c>
    </row>
    <row r="274" spans="1:5">
      <c r="A274" s="2" t="s">
        <v>834</v>
      </c>
      <c r="B274" s="1" t="s">
        <v>835</v>
      </c>
      <c r="C274" s="1" t="s">
        <v>115</v>
      </c>
      <c r="D274" s="2" t="s">
        <v>116</v>
      </c>
      <c r="E274" s="3">
        <f>DATE(2026,12,20)</f>
        <v>46376</v>
      </c>
    </row>
    <row r="275" spans="1:5">
      <c r="A275" s="2" t="s">
        <v>836</v>
      </c>
      <c r="B275" s="1" t="s">
        <v>837</v>
      </c>
      <c r="C275" s="1" t="s">
        <v>838</v>
      </c>
      <c r="D275" s="2" t="s">
        <v>839</v>
      </c>
      <c r="E275" s="3">
        <f>DATE(2026,2,1)</f>
        <v>46054</v>
      </c>
    </row>
    <row r="276" spans="1:5">
      <c r="A276" s="2" t="s">
        <v>840</v>
      </c>
      <c r="B276" s="1" t="s">
        <v>841</v>
      </c>
      <c r="C276" s="1" t="s">
        <v>842</v>
      </c>
      <c r="D276" s="2" t="s">
        <v>558</v>
      </c>
      <c r="E276" s="3">
        <f>DATE(2028,7,15)</f>
        <v>46949</v>
      </c>
    </row>
    <row r="277" spans="1:5">
      <c r="A277" s="2" t="s">
        <v>843</v>
      </c>
      <c r="B277" s="1" t="s">
        <v>844</v>
      </c>
      <c r="C277" s="1" t="s">
        <v>701</v>
      </c>
      <c r="D277" s="2" t="s">
        <v>702</v>
      </c>
      <c r="E277" s="3">
        <f>DATE(2026,6,7)</f>
        <v>46180</v>
      </c>
    </row>
    <row r="278" spans="1:5">
      <c r="A278" s="2" t="s">
        <v>845</v>
      </c>
      <c r="B278" s="1" t="s">
        <v>844</v>
      </c>
      <c r="C278" s="1" t="s">
        <v>101</v>
      </c>
      <c r="D278" s="2" t="s">
        <v>102</v>
      </c>
      <c r="E278" s="3">
        <f>DATE(2025,3,24)</f>
        <v>45740</v>
      </c>
    </row>
    <row r="279" spans="1:5">
      <c r="A279" s="2" t="s">
        <v>846</v>
      </c>
      <c r="B279" s="1" t="s">
        <v>844</v>
      </c>
      <c r="C279" s="1" t="s">
        <v>847</v>
      </c>
      <c r="D279" s="2" t="s">
        <v>848</v>
      </c>
      <c r="E279" s="3">
        <f>DATE(2025,10,1)</f>
        <v>45931</v>
      </c>
    </row>
    <row r="280" spans="1:5">
      <c r="A280" s="2" t="s">
        <v>849</v>
      </c>
      <c r="B280" s="1" t="s">
        <v>850</v>
      </c>
      <c r="C280" s="1" t="s">
        <v>101</v>
      </c>
      <c r="D280" s="2" t="s">
        <v>102</v>
      </c>
      <c r="E280" s="3">
        <f>DATE(2025,3,24)</f>
        <v>45740</v>
      </c>
    </row>
    <row r="281" spans="1:5">
      <c r="A281" s="2" t="s">
        <v>851</v>
      </c>
      <c r="B281" s="1" t="s">
        <v>852</v>
      </c>
      <c r="C281" s="1" t="s">
        <v>853</v>
      </c>
      <c r="D281" s="2" t="s">
        <v>854</v>
      </c>
      <c r="E281" s="3">
        <f>DATE(2026,3,19)</f>
        <v>46100</v>
      </c>
    </row>
    <row r="282" spans="1:5">
      <c r="A282" s="2" t="s">
        <v>855</v>
      </c>
      <c r="B282" s="1" t="s">
        <v>856</v>
      </c>
      <c r="C282" s="1" t="s">
        <v>71</v>
      </c>
      <c r="D282" s="2" t="s">
        <v>72</v>
      </c>
      <c r="E282" s="3">
        <f>DATE(2025,3,26)</f>
        <v>45742</v>
      </c>
    </row>
    <row r="283" spans="1:5">
      <c r="A283" s="2" t="s">
        <v>857</v>
      </c>
      <c r="B283" s="1" t="s">
        <v>858</v>
      </c>
      <c r="C283" s="1" t="s">
        <v>859</v>
      </c>
      <c r="D283" s="2" t="s">
        <v>586</v>
      </c>
      <c r="E283" s="3">
        <f>DATE(2025,12,7)</f>
        <v>45998</v>
      </c>
    </row>
    <row r="284" spans="1:5">
      <c r="A284" s="2" t="s">
        <v>860</v>
      </c>
      <c r="B284" s="1" t="s">
        <v>861</v>
      </c>
      <c r="C284" s="1" t="s">
        <v>862</v>
      </c>
      <c r="D284" s="2" t="s">
        <v>796</v>
      </c>
      <c r="E284" s="3">
        <f>DATE(2025,11,29)</f>
        <v>45990</v>
      </c>
    </row>
    <row r="285" spans="1:5">
      <c r="A285" s="2" t="s">
        <v>863</v>
      </c>
      <c r="B285" s="1" t="s">
        <v>864</v>
      </c>
      <c r="C285" s="1" t="s">
        <v>359</v>
      </c>
      <c r="D285" s="2" t="s">
        <v>360</v>
      </c>
      <c r="E285" s="3">
        <f>DATE(2027,4,14)</f>
        <v>46491</v>
      </c>
    </row>
    <row r="286" spans="1:5">
      <c r="A286" s="2" t="s">
        <v>865</v>
      </c>
      <c r="B286" s="1" t="s">
        <v>866</v>
      </c>
      <c r="C286" s="1" t="s">
        <v>867</v>
      </c>
      <c r="D286" s="2" t="s">
        <v>868</v>
      </c>
      <c r="E286" s="3">
        <f>DATE(2026,10,7)</f>
        <v>46302</v>
      </c>
    </row>
    <row r="287" spans="1:5">
      <c r="A287" s="2" t="s">
        <v>869</v>
      </c>
      <c r="B287" s="1" t="s">
        <v>866</v>
      </c>
      <c r="C287" s="1" t="s">
        <v>870</v>
      </c>
      <c r="D287" s="2" t="s">
        <v>715</v>
      </c>
      <c r="E287" s="3">
        <f>DATE(2026,11,8)</f>
        <v>46334</v>
      </c>
    </row>
    <row r="288" spans="1:5">
      <c r="A288" s="2" t="s">
        <v>871</v>
      </c>
      <c r="B288" s="1" t="s">
        <v>866</v>
      </c>
      <c r="C288" s="1" t="s">
        <v>94</v>
      </c>
      <c r="D288" s="2" t="s">
        <v>17</v>
      </c>
      <c r="E288" s="3">
        <f>DATE(2026,11,7)</f>
        <v>46333</v>
      </c>
    </row>
    <row r="289" spans="1:5">
      <c r="A289" s="2" t="s">
        <v>872</v>
      </c>
      <c r="B289" s="1" t="s">
        <v>873</v>
      </c>
      <c r="C289" s="1" t="s">
        <v>874</v>
      </c>
      <c r="D289" s="2" t="s">
        <v>139</v>
      </c>
      <c r="E289" s="3">
        <f>DATE(2025,4,30)</f>
        <v>45777</v>
      </c>
    </row>
    <row r="290" spans="1:5">
      <c r="A290" s="2" t="s">
        <v>875</v>
      </c>
      <c r="B290" s="1" t="s">
        <v>876</v>
      </c>
      <c r="C290" s="1" t="s">
        <v>79</v>
      </c>
      <c r="D290" s="2" t="s">
        <v>80</v>
      </c>
      <c r="E290" s="3">
        <f>DATE(2025,8,9)</f>
        <v>45878</v>
      </c>
    </row>
    <row r="291" spans="1:5">
      <c r="A291" s="2" t="s">
        <v>877</v>
      </c>
      <c r="B291" s="1" t="s">
        <v>878</v>
      </c>
      <c r="C291" s="1" t="s">
        <v>879</v>
      </c>
      <c r="D291" s="2" t="s">
        <v>880</v>
      </c>
      <c r="E291" s="3">
        <f>DATE(2026,2,5)</f>
        <v>46058</v>
      </c>
    </row>
    <row r="292" spans="1:5">
      <c r="A292" s="2" t="s">
        <v>881</v>
      </c>
      <c r="B292" s="1" t="s">
        <v>882</v>
      </c>
      <c r="C292" s="1" t="s">
        <v>348</v>
      </c>
      <c r="D292" s="2" t="s">
        <v>883</v>
      </c>
      <c r="E292" s="3">
        <f>DATE(2028,11,1)</f>
        <v>47058</v>
      </c>
    </row>
    <row r="293" spans="1:5">
      <c r="A293" s="2" t="s">
        <v>884</v>
      </c>
      <c r="B293" s="1" t="s">
        <v>885</v>
      </c>
      <c r="C293" s="1" t="s">
        <v>886</v>
      </c>
      <c r="D293" s="2" t="s">
        <v>765</v>
      </c>
      <c r="E293" s="3">
        <f>DATE(2026,10,7)</f>
        <v>46302</v>
      </c>
    </row>
    <row r="294" spans="1:5">
      <c r="A294" s="2" t="s">
        <v>887</v>
      </c>
      <c r="B294" s="1" t="s">
        <v>888</v>
      </c>
      <c r="C294" s="1" t="s">
        <v>889</v>
      </c>
      <c r="D294" s="2" t="s">
        <v>890</v>
      </c>
      <c r="E294" s="3">
        <f>DATE(2027,7,19)</f>
        <v>46587</v>
      </c>
    </row>
    <row r="295" spans="1:5">
      <c r="A295" s="2" t="s">
        <v>891</v>
      </c>
      <c r="B295" s="1" t="s">
        <v>892</v>
      </c>
      <c r="C295" s="1" t="s">
        <v>893</v>
      </c>
      <c r="D295" s="2" t="s">
        <v>173</v>
      </c>
      <c r="E295" s="3">
        <f>DATE(2026,5,26)</f>
        <v>46168</v>
      </c>
    </row>
    <row r="296" spans="1:5">
      <c r="A296" s="2" t="s">
        <v>894</v>
      </c>
      <c r="B296" s="1" t="s">
        <v>892</v>
      </c>
      <c r="C296" s="1" t="s">
        <v>895</v>
      </c>
      <c r="D296" s="2" t="s">
        <v>629</v>
      </c>
      <c r="E296" s="3">
        <f>DATE(2025,6,1)</f>
        <v>45809</v>
      </c>
    </row>
    <row r="297" spans="1:5">
      <c r="A297" s="2" t="s">
        <v>896</v>
      </c>
      <c r="B297" s="1" t="s">
        <v>897</v>
      </c>
      <c r="C297" s="1" t="s">
        <v>898</v>
      </c>
      <c r="D297" s="2" t="s">
        <v>135</v>
      </c>
      <c r="E297" s="3">
        <f>DATE(2026,2,17)</f>
        <v>46070</v>
      </c>
    </row>
    <row r="298" spans="1:5">
      <c r="A298" s="2" t="s">
        <v>899</v>
      </c>
      <c r="B298" s="1" t="s">
        <v>900</v>
      </c>
      <c r="C298" s="1" t="s">
        <v>901</v>
      </c>
      <c r="D298" s="2" t="s">
        <v>88</v>
      </c>
      <c r="E298" s="3">
        <f>DATE(2028,3,27)</f>
        <v>46839</v>
      </c>
    </row>
    <row r="299" spans="1:5">
      <c r="A299" s="2" t="s">
        <v>902</v>
      </c>
      <c r="B299" s="1" t="s">
        <v>903</v>
      </c>
      <c r="C299" s="1" t="s">
        <v>904</v>
      </c>
      <c r="D299" s="2" t="s">
        <v>890</v>
      </c>
      <c r="E299" s="3">
        <f>DATE(2027,7,19)</f>
        <v>46587</v>
      </c>
    </row>
    <row r="300" spans="1:5">
      <c r="A300" s="2" t="s">
        <v>905</v>
      </c>
      <c r="B300" s="1" t="s">
        <v>906</v>
      </c>
      <c r="C300" s="1" t="s">
        <v>907</v>
      </c>
      <c r="D300" s="2" t="s">
        <v>28</v>
      </c>
      <c r="E300" s="3">
        <f>DATE(2027,8,18)</f>
        <v>46617</v>
      </c>
    </row>
    <row r="301" spans="1:5">
      <c r="A301" s="2" t="s">
        <v>908</v>
      </c>
      <c r="B301" s="1" t="s">
        <v>909</v>
      </c>
      <c r="C301" s="1" t="s">
        <v>910</v>
      </c>
      <c r="D301" s="2" t="s">
        <v>124</v>
      </c>
      <c r="E301" s="3">
        <f>DATE(2027,12,4)</f>
        <v>46725</v>
      </c>
    </row>
    <row r="302" spans="1:5">
      <c r="A302" s="2" t="s">
        <v>911</v>
      </c>
      <c r="B302" s="1" t="s">
        <v>912</v>
      </c>
      <c r="C302" s="1" t="s">
        <v>55</v>
      </c>
      <c r="D302" s="2" t="s">
        <v>56</v>
      </c>
      <c r="E302" s="3">
        <f>DATE(2026,7,8)</f>
        <v>46211</v>
      </c>
    </row>
    <row r="303" spans="1:5">
      <c r="A303" s="2" t="s">
        <v>913</v>
      </c>
      <c r="B303" s="1" t="s">
        <v>914</v>
      </c>
      <c r="C303" s="1" t="s">
        <v>915</v>
      </c>
      <c r="D303" s="2" t="s">
        <v>496</v>
      </c>
      <c r="E303" s="3">
        <f>DATE(2027,12,28)</f>
        <v>46749</v>
      </c>
    </row>
    <row r="304" spans="1:5">
      <c r="A304" s="2" t="s">
        <v>916</v>
      </c>
      <c r="B304" s="1" t="s">
        <v>917</v>
      </c>
      <c r="C304" s="1" t="s">
        <v>918</v>
      </c>
      <c r="D304" s="2" t="s">
        <v>173</v>
      </c>
      <c r="E304" s="3">
        <f>DATE(2026,5,26)</f>
        <v>46168</v>
      </c>
    </row>
    <row r="305" spans="1:5">
      <c r="A305" s="2" t="s">
        <v>919</v>
      </c>
      <c r="B305" s="1" t="s">
        <v>917</v>
      </c>
      <c r="C305" s="1" t="s">
        <v>461</v>
      </c>
      <c r="D305" s="2" t="s">
        <v>462</v>
      </c>
      <c r="E305" s="3">
        <f>DATE(2027,6,16)</f>
        <v>46554</v>
      </c>
    </row>
    <row r="306" spans="1:5">
      <c r="A306" s="2" t="s">
        <v>920</v>
      </c>
      <c r="B306" s="1" t="s">
        <v>921</v>
      </c>
      <c r="C306" s="1" t="s">
        <v>317</v>
      </c>
      <c r="D306" s="2" t="s">
        <v>318</v>
      </c>
      <c r="E306" s="3">
        <f>DATE(2027,5,30)</f>
        <v>46537</v>
      </c>
    </row>
    <row r="307" spans="1:5">
      <c r="A307" s="2" t="s">
        <v>922</v>
      </c>
      <c r="B307" s="1" t="s">
        <v>923</v>
      </c>
      <c r="C307" s="1" t="s">
        <v>924</v>
      </c>
      <c r="D307" s="2" t="s">
        <v>535</v>
      </c>
      <c r="E307" s="3">
        <f>DATE(2027,11,6)</f>
        <v>46697</v>
      </c>
    </row>
    <row r="308" spans="1:5">
      <c r="A308" s="2" t="s">
        <v>925</v>
      </c>
      <c r="B308" s="1" t="s">
        <v>926</v>
      </c>
      <c r="C308" s="1" t="s">
        <v>927</v>
      </c>
      <c r="D308" s="2" t="s">
        <v>436</v>
      </c>
      <c r="E308" s="3">
        <f>DATE(2028,6,11)</f>
        <v>46915</v>
      </c>
    </row>
    <row r="309" spans="1:5">
      <c r="A309" s="2" t="s">
        <v>928</v>
      </c>
      <c r="B309" s="1" t="s">
        <v>929</v>
      </c>
      <c r="C309" s="1" t="s">
        <v>789</v>
      </c>
      <c r="D309" s="2" t="s">
        <v>790</v>
      </c>
      <c r="E309" s="3">
        <f>DATE(2025,2,19)</f>
        <v>45707</v>
      </c>
    </row>
    <row r="310" spans="1:5">
      <c r="A310" s="2" t="s">
        <v>930</v>
      </c>
      <c r="B310" s="1" t="s">
        <v>931</v>
      </c>
      <c r="C310" s="1" t="s">
        <v>932</v>
      </c>
      <c r="D310" s="2" t="s">
        <v>890</v>
      </c>
      <c r="E310" s="3">
        <f>DATE(2027,7,19)</f>
        <v>46587</v>
      </c>
    </row>
    <row r="311" spans="1:5">
      <c r="A311" s="2" t="s">
        <v>933</v>
      </c>
      <c r="B311" s="1" t="s">
        <v>934</v>
      </c>
      <c r="C311" s="1" t="s">
        <v>935</v>
      </c>
      <c r="D311" s="2" t="s">
        <v>44</v>
      </c>
      <c r="E311" s="3">
        <f>DATE(2027,1,13)</f>
        <v>46400</v>
      </c>
    </row>
    <row r="312" spans="1:5">
      <c r="A312" s="2" t="s">
        <v>936</v>
      </c>
      <c r="B312" s="1" t="s">
        <v>937</v>
      </c>
      <c r="C312" s="1" t="s">
        <v>938</v>
      </c>
      <c r="D312" s="2" t="s">
        <v>939</v>
      </c>
      <c r="E312" s="3">
        <f>DATE(2026,3,29)</f>
        <v>46110</v>
      </c>
    </row>
    <row r="313" spans="1:5">
      <c r="A313" s="2" t="s">
        <v>940</v>
      </c>
      <c r="B313" s="1" t="s">
        <v>941</v>
      </c>
      <c r="C313" s="1" t="s">
        <v>359</v>
      </c>
      <c r="D313" s="2" t="s">
        <v>360</v>
      </c>
      <c r="E313" s="3">
        <f>DATE(2027,4,14)</f>
        <v>46491</v>
      </c>
    </row>
    <row r="314" spans="1:5">
      <c r="A314" s="2" t="s">
        <v>942</v>
      </c>
      <c r="B314" s="1" t="s">
        <v>943</v>
      </c>
      <c r="C314" s="1" t="s">
        <v>944</v>
      </c>
      <c r="D314" s="2" t="s">
        <v>508</v>
      </c>
      <c r="E314" s="3">
        <f>DATE(2026,2,10)</f>
        <v>46063</v>
      </c>
    </row>
    <row r="315" spans="1:5">
      <c r="A315" s="2" t="s">
        <v>945</v>
      </c>
      <c r="B315" s="1" t="s">
        <v>946</v>
      </c>
      <c r="C315" s="1" t="s">
        <v>947</v>
      </c>
      <c r="D315" s="2" t="s">
        <v>796</v>
      </c>
      <c r="E315" s="3">
        <f>DATE(2025,11,29)</f>
        <v>45990</v>
      </c>
    </row>
    <row r="316" spans="1:5">
      <c r="A316" s="2" t="s">
        <v>948</v>
      </c>
      <c r="B316" s="1" t="s">
        <v>949</v>
      </c>
      <c r="C316" s="1" t="s">
        <v>950</v>
      </c>
      <c r="D316" s="2" t="s">
        <v>300</v>
      </c>
      <c r="E316" s="3">
        <f>DATE(2025,6,2)</f>
        <v>45810</v>
      </c>
    </row>
    <row r="317" spans="1:5">
      <c r="A317" s="2" t="s">
        <v>951</v>
      </c>
      <c r="B317" s="1" t="s">
        <v>952</v>
      </c>
      <c r="C317" s="1" t="s">
        <v>71</v>
      </c>
      <c r="D317" s="2" t="s">
        <v>515</v>
      </c>
      <c r="E317" s="3">
        <f>DATE(2026,4,18)</f>
        <v>46130</v>
      </c>
    </row>
    <row r="318" spans="1:5">
      <c r="A318" s="2" t="s">
        <v>953</v>
      </c>
      <c r="B318" s="1" t="s">
        <v>954</v>
      </c>
      <c r="C318" s="1" t="s">
        <v>955</v>
      </c>
      <c r="D318" s="2" t="s">
        <v>349</v>
      </c>
      <c r="E318" s="3">
        <f>DATE(2025,8,12)</f>
        <v>45881</v>
      </c>
    </row>
    <row r="319" spans="1:5">
      <c r="A319" s="2" t="s">
        <v>956</v>
      </c>
      <c r="B319" s="1" t="s">
        <v>957</v>
      </c>
      <c r="C319" s="1" t="s">
        <v>958</v>
      </c>
      <c r="D319" s="2" t="s">
        <v>48</v>
      </c>
      <c r="E319" s="3">
        <f>DATE(2027,8,8)</f>
        <v>46607</v>
      </c>
    </row>
    <row r="320" spans="1:5">
      <c r="A320" s="2" t="s">
        <v>959</v>
      </c>
      <c r="B320" s="1" t="s">
        <v>960</v>
      </c>
      <c r="C320" s="1" t="s">
        <v>961</v>
      </c>
      <c r="D320" s="2" t="s">
        <v>64</v>
      </c>
      <c r="E320" s="3">
        <f>DATE(2028,2,28)</f>
        <v>46811</v>
      </c>
    </row>
    <row r="321" spans="1:5">
      <c r="A321" s="2" t="s">
        <v>962</v>
      </c>
      <c r="B321" s="1" t="s">
        <v>963</v>
      </c>
      <c r="C321" s="1" t="s">
        <v>964</v>
      </c>
      <c r="D321" s="2" t="s">
        <v>674</v>
      </c>
      <c r="E321" s="3">
        <f>DATE(2026,4,19)</f>
        <v>46131</v>
      </c>
    </row>
    <row r="322" spans="1:5">
      <c r="A322" s="2" t="s">
        <v>965</v>
      </c>
      <c r="B322" s="1" t="s">
        <v>966</v>
      </c>
      <c r="C322" s="1" t="s">
        <v>967</v>
      </c>
      <c r="D322" s="2" t="s">
        <v>24</v>
      </c>
      <c r="E322" s="3">
        <f>DATE(2025,8,8)</f>
        <v>45877</v>
      </c>
    </row>
    <row r="323" spans="1:5">
      <c r="A323" s="2" t="s">
        <v>968</v>
      </c>
      <c r="B323" s="1" t="s">
        <v>969</v>
      </c>
      <c r="C323" s="1" t="s">
        <v>970</v>
      </c>
      <c r="D323" s="2" t="s">
        <v>139</v>
      </c>
      <c r="E323" s="3">
        <f>DATE(2025,4,30)</f>
        <v>45777</v>
      </c>
    </row>
    <row r="324" spans="1:5">
      <c r="A324" s="2" t="s">
        <v>971</v>
      </c>
      <c r="B324" s="1" t="s">
        <v>972</v>
      </c>
      <c r="C324" s="1" t="s">
        <v>530</v>
      </c>
      <c r="D324" s="2" t="s">
        <v>531</v>
      </c>
      <c r="E324" s="3">
        <f>DATE(2027,10,6)</f>
        <v>46666</v>
      </c>
    </row>
    <row r="325" spans="1:5">
      <c r="A325" s="2" t="s">
        <v>973</v>
      </c>
      <c r="B325" s="1" t="s">
        <v>974</v>
      </c>
      <c r="C325" s="1" t="s">
        <v>975</v>
      </c>
      <c r="D325" s="2" t="s">
        <v>139</v>
      </c>
      <c r="E325" s="3">
        <f>DATE(2025,4,30)</f>
        <v>45777</v>
      </c>
    </row>
    <row r="326" spans="1:5">
      <c r="A326" s="2" t="s">
        <v>976</v>
      </c>
      <c r="B326" s="1" t="s">
        <v>977</v>
      </c>
      <c r="C326" s="1" t="s">
        <v>978</v>
      </c>
      <c r="D326" s="2" t="s">
        <v>308</v>
      </c>
      <c r="E326" s="3">
        <f>DATE(2025,11,2)</f>
        <v>45963</v>
      </c>
    </row>
    <row r="327" spans="1:5">
      <c r="A327" s="2" t="s">
        <v>979</v>
      </c>
      <c r="B327" s="1" t="s">
        <v>977</v>
      </c>
      <c r="C327" s="1" t="s">
        <v>980</v>
      </c>
      <c r="D327" s="2" t="s">
        <v>52</v>
      </c>
      <c r="E327" s="3">
        <f>DATE(2028,10,25)</f>
        <v>47051</v>
      </c>
    </row>
    <row r="328" spans="1:5">
      <c r="A328" s="2" t="s">
        <v>981</v>
      </c>
      <c r="B328" s="1" t="s">
        <v>982</v>
      </c>
      <c r="C328" s="1" t="s">
        <v>983</v>
      </c>
      <c r="D328" s="2" t="s">
        <v>194</v>
      </c>
      <c r="E328" s="3">
        <f>DATE(2028,7,23)</f>
        <v>46957</v>
      </c>
    </row>
    <row r="329" spans="1:5">
      <c r="A329" s="2" t="s">
        <v>984</v>
      </c>
      <c r="B329" s="1" t="s">
        <v>985</v>
      </c>
      <c r="C329" s="1" t="s">
        <v>193</v>
      </c>
      <c r="D329" s="2" t="s">
        <v>194</v>
      </c>
      <c r="E329" s="3">
        <f>DATE(2028,7,23)</f>
        <v>46957</v>
      </c>
    </row>
    <row r="330" spans="1:5">
      <c r="A330" s="2" t="s">
        <v>986</v>
      </c>
      <c r="B330" s="1" t="s">
        <v>985</v>
      </c>
      <c r="C330" s="1" t="s">
        <v>987</v>
      </c>
      <c r="D330" s="2" t="s">
        <v>360</v>
      </c>
      <c r="E330" s="3">
        <f>DATE(2027,4,14)</f>
        <v>46491</v>
      </c>
    </row>
    <row r="331" spans="1:5">
      <c r="A331" s="2" t="s">
        <v>988</v>
      </c>
      <c r="B331" s="1" t="s">
        <v>989</v>
      </c>
      <c r="C331" s="1" t="s">
        <v>262</v>
      </c>
      <c r="D331" s="2" t="s">
        <v>263</v>
      </c>
      <c r="E331" s="3">
        <f>DATE(2027,12,22)</f>
        <v>46743</v>
      </c>
    </row>
    <row r="332" spans="1:5">
      <c r="A332" s="2" t="s">
        <v>990</v>
      </c>
      <c r="B332" s="1" t="s">
        <v>991</v>
      </c>
      <c r="C332" s="1" t="s">
        <v>992</v>
      </c>
      <c r="D332" s="2" t="s">
        <v>890</v>
      </c>
      <c r="E332" s="3">
        <f>DATE(2027,7,19)</f>
        <v>46587</v>
      </c>
    </row>
    <row r="333" spans="1:5">
      <c r="A333" s="2" t="s">
        <v>993</v>
      </c>
      <c r="B333" s="1" t="s">
        <v>994</v>
      </c>
      <c r="C333" s="1" t="s">
        <v>995</v>
      </c>
      <c r="D333" s="2" t="s">
        <v>996</v>
      </c>
      <c r="E333" s="3">
        <f>DATE(2025,6,23)</f>
        <v>45831</v>
      </c>
    </row>
    <row r="334" spans="1:5">
      <c r="A334" s="2" t="s">
        <v>997</v>
      </c>
      <c r="B334" s="1" t="s">
        <v>998</v>
      </c>
      <c r="C334" s="1" t="s">
        <v>413</v>
      </c>
      <c r="D334" s="2" t="s">
        <v>411</v>
      </c>
      <c r="E334" s="3">
        <f>DATE(2025,1,29)</f>
        <v>45686</v>
      </c>
    </row>
    <row r="335" spans="1:5">
      <c r="A335" s="2" t="s">
        <v>999</v>
      </c>
      <c r="B335" s="1" t="s">
        <v>1000</v>
      </c>
      <c r="C335" s="1" t="s">
        <v>379</v>
      </c>
      <c r="D335" s="2" t="s">
        <v>13</v>
      </c>
      <c r="E335" s="3">
        <f>DATE(2028,2,27)</f>
        <v>46810</v>
      </c>
    </row>
    <row r="336" spans="1:5">
      <c r="A336" s="2" t="s">
        <v>1001</v>
      </c>
      <c r="B336" s="1" t="s">
        <v>1002</v>
      </c>
      <c r="C336" s="1" t="s">
        <v>1003</v>
      </c>
      <c r="D336" s="2" t="s">
        <v>709</v>
      </c>
      <c r="E336" s="3">
        <f>DATE(2025,5,19)</f>
        <v>45796</v>
      </c>
    </row>
    <row r="337" spans="1:5">
      <c r="A337" s="2" t="s">
        <v>1004</v>
      </c>
      <c r="B337" s="1" t="s">
        <v>1005</v>
      </c>
      <c r="C337" s="1" t="s">
        <v>1006</v>
      </c>
      <c r="D337" s="2" t="s">
        <v>890</v>
      </c>
      <c r="E337" s="3">
        <f>DATE(2027,7,19)</f>
        <v>46587</v>
      </c>
    </row>
    <row r="338" spans="1:5">
      <c r="A338" s="2" t="s">
        <v>1007</v>
      </c>
      <c r="B338" s="1" t="s">
        <v>1008</v>
      </c>
      <c r="C338" s="1" t="s">
        <v>1009</v>
      </c>
      <c r="D338" s="2" t="s">
        <v>890</v>
      </c>
      <c r="E338" s="3">
        <f>DATE(2027,7,19)</f>
        <v>46587</v>
      </c>
    </row>
    <row r="339" spans="1:5">
      <c r="A339" s="2" t="s">
        <v>1010</v>
      </c>
      <c r="B339" s="1" t="s">
        <v>1011</v>
      </c>
      <c r="C339" s="1" t="s">
        <v>1012</v>
      </c>
      <c r="D339" s="2" t="s">
        <v>10</v>
      </c>
      <c r="E339" s="3">
        <f>DATE(2026,9,10)</f>
        <v>46275</v>
      </c>
    </row>
    <row r="340" spans="1:5">
      <c r="A340" s="2" t="s">
        <v>1013</v>
      </c>
      <c r="B340" s="1" t="s">
        <v>1011</v>
      </c>
      <c r="C340" s="1" t="s">
        <v>1014</v>
      </c>
      <c r="D340" s="2" t="s">
        <v>112</v>
      </c>
      <c r="E340" s="3">
        <f>DATE(2028,10,24)</f>
        <v>47050</v>
      </c>
    </row>
    <row r="341" spans="1:5">
      <c r="A341" s="2" t="s">
        <v>1015</v>
      </c>
      <c r="B341" s="1" t="s">
        <v>1016</v>
      </c>
      <c r="C341" s="1" t="s">
        <v>745</v>
      </c>
      <c r="D341" s="2" t="s">
        <v>1017</v>
      </c>
      <c r="E341" s="3">
        <f>DATE(2025,5,7)</f>
        <v>45784</v>
      </c>
    </row>
    <row r="342" spans="1:5">
      <c r="A342" s="2" t="s">
        <v>1018</v>
      </c>
      <c r="B342" s="1" t="s">
        <v>1019</v>
      </c>
      <c r="C342" s="1" t="s">
        <v>1020</v>
      </c>
      <c r="D342" s="2" t="s">
        <v>205</v>
      </c>
      <c r="E342" s="3">
        <f>DATE(2028,1,15)</f>
        <v>46767</v>
      </c>
    </row>
    <row r="343" spans="1:5">
      <c r="A343" s="2" t="s">
        <v>1021</v>
      </c>
      <c r="B343" s="1" t="s">
        <v>1022</v>
      </c>
      <c r="C343" s="1" t="s">
        <v>1023</v>
      </c>
      <c r="D343" s="2" t="s">
        <v>112</v>
      </c>
      <c r="E343" s="3">
        <f>DATE(2028,10,24)</f>
        <v>47050</v>
      </c>
    </row>
    <row r="344" spans="1:5">
      <c r="A344" s="2" t="s">
        <v>1024</v>
      </c>
      <c r="B344" s="1" t="s">
        <v>1025</v>
      </c>
      <c r="C344" s="1" t="s">
        <v>1026</v>
      </c>
      <c r="D344" s="2" t="s">
        <v>245</v>
      </c>
      <c r="E344" s="3">
        <f>DATE(2027,8,9)</f>
        <v>46608</v>
      </c>
    </row>
    <row r="345" spans="1:5">
      <c r="A345" s="2" t="s">
        <v>1027</v>
      </c>
      <c r="B345" s="1" t="s">
        <v>1028</v>
      </c>
      <c r="C345" s="1" t="s">
        <v>1029</v>
      </c>
      <c r="D345" s="2" t="s">
        <v>1030</v>
      </c>
      <c r="E345" s="3">
        <f>DATE(2028,11,14)</f>
        <v>47071</v>
      </c>
    </row>
    <row r="346" spans="1:5">
      <c r="A346" s="2" t="s">
        <v>1031</v>
      </c>
      <c r="B346" s="1" t="s">
        <v>1032</v>
      </c>
      <c r="C346" s="1" t="s">
        <v>1033</v>
      </c>
      <c r="D346" s="2" t="s">
        <v>201</v>
      </c>
      <c r="E346" s="3">
        <f>DATE(2028,7,9)</f>
        <v>46943</v>
      </c>
    </row>
    <row r="347" spans="1:5">
      <c r="A347" s="2" t="s">
        <v>1034</v>
      </c>
      <c r="B347" s="1" t="s">
        <v>1035</v>
      </c>
      <c r="C347" s="1" t="s">
        <v>1036</v>
      </c>
      <c r="D347" s="2" t="s">
        <v>527</v>
      </c>
      <c r="E347" s="3">
        <f>DATE(2028,3,29)</f>
        <v>46841</v>
      </c>
    </row>
    <row r="348" spans="1:5">
      <c r="A348" s="2" t="s">
        <v>1037</v>
      </c>
      <c r="B348" s="1" t="s">
        <v>1038</v>
      </c>
      <c r="C348" s="1" t="s">
        <v>1039</v>
      </c>
      <c r="D348" s="2" t="s">
        <v>1040</v>
      </c>
      <c r="E348" s="3">
        <f>DATE(2026,9,30)</f>
        <v>46295</v>
      </c>
    </row>
    <row r="349" spans="1:5">
      <c r="A349" s="2" t="s">
        <v>1041</v>
      </c>
      <c r="B349" s="1" t="s">
        <v>1042</v>
      </c>
      <c r="C349" s="1" t="s">
        <v>1043</v>
      </c>
      <c r="D349" s="2" t="s">
        <v>249</v>
      </c>
      <c r="E349" s="3">
        <f>DATE(2028,5,7)</f>
        <v>46880</v>
      </c>
    </row>
    <row r="350" spans="1:5">
      <c r="A350" s="2" t="s">
        <v>1044</v>
      </c>
      <c r="B350" s="1" t="s">
        <v>1042</v>
      </c>
      <c r="C350" s="1" t="s">
        <v>1045</v>
      </c>
      <c r="D350" s="2" t="s">
        <v>996</v>
      </c>
      <c r="E350" s="3">
        <f>DATE(2025,6,23)</f>
        <v>45831</v>
      </c>
    </row>
    <row r="351" spans="1:5">
      <c r="A351" s="2" t="s">
        <v>1046</v>
      </c>
      <c r="B351" s="1" t="s">
        <v>1047</v>
      </c>
      <c r="C351" s="1" t="s">
        <v>1048</v>
      </c>
      <c r="D351" s="2" t="s">
        <v>220</v>
      </c>
      <c r="E351" s="3">
        <f>DATE(2027,12,15)</f>
        <v>46736</v>
      </c>
    </row>
    <row r="352" spans="1:5">
      <c r="A352" s="2" t="s">
        <v>1049</v>
      </c>
      <c r="B352" s="1" t="s">
        <v>1050</v>
      </c>
      <c r="C352" s="1" t="s">
        <v>1051</v>
      </c>
      <c r="D352" s="2" t="s">
        <v>205</v>
      </c>
      <c r="E352" s="3">
        <f>DATE(2028,1,15)</f>
        <v>46767</v>
      </c>
    </row>
    <row r="353" spans="1:5">
      <c r="A353" s="2" t="s">
        <v>1052</v>
      </c>
      <c r="B353" s="1" t="s">
        <v>1053</v>
      </c>
      <c r="C353" s="1" t="s">
        <v>1054</v>
      </c>
      <c r="D353" s="2" t="s">
        <v>13</v>
      </c>
      <c r="E353" s="3">
        <f>DATE(2028,2,27)</f>
        <v>46810</v>
      </c>
    </row>
    <row r="354" spans="1:5">
      <c r="A354" s="2" t="s">
        <v>1055</v>
      </c>
      <c r="B354" s="1" t="s">
        <v>1056</v>
      </c>
      <c r="C354" s="1" t="s">
        <v>161</v>
      </c>
      <c r="D354" s="2" t="s">
        <v>162</v>
      </c>
      <c r="E354" s="3">
        <f>DATE(2026,8,15)</f>
        <v>46249</v>
      </c>
    </row>
    <row r="355" spans="1:5">
      <c r="A355" s="2" t="s">
        <v>1057</v>
      </c>
      <c r="B355" s="1" t="s">
        <v>1056</v>
      </c>
      <c r="C355" s="1" t="s">
        <v>75</v>
      </c>
      <c r="D355" s="2" t="s">
        <v>76</v>
      </c>
      <c r="E355" s="3">
        <f>DATE(2027,2,3)</f>
        <v>46421</v>
      </c>
    </row>
    <row r="356" spans="1:5">
      <c r="A356" s="2" t="s">
        <v>1058</v>
      </c>
      <c r="B356" s="1" t="s">
        <v>1059</v>
      </c>
      <c r="C356" s="1" t="s">
        <v>927</v>
      </c>
      <c r="D356" s="2" t="s">
        <v>436</v>
      </c>
      <c r="E356" s="3">
        <f>DATE(2028,6,11)</f>
        <v>46915</v>
      </c>
    </row>
    <row r="357" spans="1:5">
      <c r="A357" s="2" t="s">
        <v>1060</v>
      </c>
      <c r="B357" s="1" t="s">
        <v>1061</v>
      </c>
      <c r="C357" s="1" t="s">
        <v>1062</v>
      </c>
      <c r="D357" s="2" t="s">
        <v>709</v>
      </c>
      <c r="E357" s="3">
        <f>DATE(2025,5,19)</f>
        <v>45796</v>
      </c>
    </row>
    <row r="358" spans="1:5">
      <c r="A358" s="2" t="s">
        <v>1063</v>
      </c>
      <c r="B358" s="1" t="s">
        <v>1064</v>
      </c>
      <c r="C358" s="1" t="s">
        <v>1065</v>
      </c>
      <c r="D358" s="2" t="s">
        <v>558</v>
      </c>
      <c r="E358" s="3">
        <f>DATE(2028,7,15)</f>
        <v>46949</v>
      </c>
    </row>
    <row r="359" spans="1:5">
      <c r="A359" s="2" t="s">
        <v>1066</v>
      </c>
      <c r="B359" s="1" t="s">
        <v>1067</v>
      </c>
      <c r="C359" s="1" t="s">
        <v>285</v>
      </c>
      <c r="D359" s="2" t="s">
        <v>286</v>
      </c>
      <c r="E359" s="3">
        <f>DATE(2027,4,20)</f>
        <v>46497</v>
      </c>
    </row>
    <row r="360" spans="1:5">
      <c r="A360" s="2" t="s">
        <v>1068</v>
      </c>
      <c r="B360" s="1" t="s">
        <v>1067</v>
      </c>
      <c r="C360" s="1" t="s">
        <v>208</v>
      </c>
      <c r="D360" s="2" t="s">
        <v>209</v>
      </c>
      <c r="E360" s="3">
        <f>DATE(2027,4,17)</f>
        <v>46494</v>
      </c>
    </row>
    <row r="361" spans="1:5">
      <c r="A361" s="2" t="s">
        <v>1069</v>
      </c>
      <c r="B361" s="1" t="s">
        <v>1070</v>
      </c>
      <c r="C361" s="1" t="s">
        <v>1071</v>
      </c>
      <c r="D361" s="2" t="s">
        <v>586</v>
      </c>
      <c r="E361" s="3">
        <f>DATE(2025,12,7)</f>
        <v>45998</v>
      </c>
    </row>
    <row r="362" spans="1:5">
      <c r="A362" s="2" t="s">
        <v>1072</v>
      </c>
      <c r="B362" s="1" t="s">
        <v>1073</v>
      </c>
      <c r="C362" s="1" t="s">
        <v>643</v>
      </c>
      <c r="D362" s="2" t="s">
        <v>582</v>
      </c>
      <c r="E362" s="3">
        <f>DATE(2026,3,23)</f>
        <v>46104</v>
      </c>
    </row>
    <row r="363" spans="1:5">
      <c r="A363" s="2" t="s">
        <v>1074</v>
      </c>
      <c r="B363" s="1" t="s">
        <v>1073</v>
      </c>
      <c r="C363" s="1" t="s">
        <v>115</v>
      </c>
      <c r="D363" s="2" t="s">
        <v>116</v>
      </c>
      <c r="E363" s="3">
        <f>DATE(2026,12,20)</f>
        <v>46376</v>
      </c>
    </row>
    <row r="364" spans="1:5">
      <c r="A364" s="2" t="s">
        <v>1075</v>
      </c>
      <c r="B364" s="1" t="s">
        <v>1076</v>
      </c>
      <c r="C364" s="1" t="s">
        <v>1077</v>
      </c>
      <c r="D364" s="2" t="s">
        <v>436</v>
      </c>
      <c r="E364" s="3">
        <f>DATE(2028,6,11)</f>
        <v>46915</v>
      </c>
    </row>
    <row r="365" spans="1:5">
      <c r="A365" s="2" t="s">
        <v>1078</v>
      </c>
      <c r="B365" s="1" t="s">
        <v>1079</v>
      </c>
      <c r="C365" s="1" t="s">
        <v>359</v>
      </c>
      <c r="D365" s="2" t="s">
        <v>360</v>
      </c>
      <c r="E365" s="3">
        <f>DATE(2027,4,14)</f>
        <v>46491</v>
      </c>
    </row>
    <row r="366" spans="1:5">
      <c r="A366" s="2" t="s">
        <v>1080</v>
      </c>
      <c r="B366" s="1" t="s">
        <v>1081</v>
      </c>
      <c r="C366" s="1" t="s">
        <v>658</v>
      </c>
      <c r="D366" s="2" t="s">
        <v>659</v>
      </c>
      <c r="E366" s="3">
        <f>DATE(2028,9,25)</f>
        <v>47021</v>
      </c>
    </row>
    <row r="367" spans="1:5">
      <c r="A367" s="2" t="s">
        <v>1082</v>
      </c>
      <c r="B367" s="1" t="s">
        <v>1081</v>
      </c>
      <c r="C367" s="1" t="s">
        <v>348</v>
      </c>
      <c r="D367" s="2" t="s">
        <v>883</v>
      </c>
      <c r="E367" s="3">
        <f>DATE(2028,11,1)</f>
        <v>47058</v>
      </c>
    </row>
    <row r="368" spans="1:5">
      <c r="A368" s="2" t="s">
        <v>1083</v>
      </c>
      <c r="B368" s="1" t="s">
        <v>1081</v>
      </c>
      <c r="C368" s="1" t="s">
        <v>454</v>
      </c>
      <c r="D368" s="2" t="s">
        <v>455</v>
      </c>
      <c r="E368" s="3">
        <f>DATE(2026,4,22)</f>
        <v>46134</v>
      </c>
    </row>
    <row r="369" spans="1:5">
      <c r="A369" s="2" t="s">
        <v>1084</v>
      </c>
      <c r="B369" s="1" t="s">
        <v>1085</v>
      </c>
      <c r="C369" s="1" t="s">
        <v>454</v>
      </c>
      <c r="D369" s="2" t="s">
        <v>455</v>
      </c>
      <c r="E369" s="3">
        <f>DATE(2026,4,22)</f>
        <v>46134</v>
      </c>
    </row>
    <row r="370" spans="1:5">
      <c r="A370" s="2" t="s">
        <v>1086</v>
      </c>
      <c r="B370" s="1" t="s">
        <v>1087</v>
      </c>
      <c r="C370" s="1" t="s">
        <v>348</v>
      </c>
      <c r="D370" s="2" t="s">
        <v>349</v>
      </c>
      <c r="E370" s="3">
        <f>DATE(2026,8,12)</f>
        <v>46246</v>
      </c>
    </row>
    <row r="371" spans="1:5">
      <c r="A371" s="2" t="s">
        <v>1088</v>
      </c>
      <c r="B371" s="1" t="s">
        <v>1089</v>
      </c>
      <c r="C371" s="1" t="s">
        <v>1090</v>
      </c>
      <c r="D371" s="2" t="s">
        <v>10</v>
      </c>
      <c r="E371" s="3">
        <f>DATE(2026,9,10)</f>
        <v>46275</v>
      </c>
    </row>
    <row r="372" spans="1:5">
      <c r="A372" s="2" t="s">
        <v>1091</v>
      </c>
      <c r="B372" s="1" t="s">
        <v>1092</v>
      </c>
      <c r="C372" s="1" t="s">
        <v>1093</v>
      </c>
      <c r="D372" s="2" t="s">
        <v>249</v>
      </c>
      <c r="E372" s="3">
        <f>DATE(2028,5,7)</f>
        <v>46880</v>
      </c>
    </row>
    <row r="373" spans="1:5">
      <c r="A373" s="2" t="s">
        <v>1094</v>
      </c>
      <c r="B373" s="1" t="s">
        <v>1095</v>
      </c>
      <c r="C373" s="1" t="s">
        <v>1096</v>
      </c>
      <c r="D373" s="2" t="s">
        <v>542</v>
      </c>
      <c r="E373" s="3">
        <f>DATE(2027,12,29)</f>
        <v>46750</v>
      </c>
    </row>
    <row r="374" spans="1:5">
      <c r="A374" s="2" t="s">
        <v>1097</v>
      </c>
      <c r="B374" s="1" t="s">
        <v>1098</v>
      </c>
      <c r="C374" s="1" t="s">
        <v>1099</v>
      </c>
      <c r="D374" s="2" t="s">
        <v>24</v>
      </c>
      <c r="E374" s="3">
        <f>DATE(2025,8,8)</f>
        <v>45877</v>
      </c>
    </row>
    <row r="375" spans="1:5">
      <c r="A375" s="2" t="s">
        <v>1100</v>
      </c>
      <c r="B375" s="1" t="s">
        <v>1101</v>
      </c>
      <c r="C375" s="1" t="s">
        <v>1102</v>
      </c>
      <c r="D375" s="2" t="s">
        <v>201</v>
      </c>
      <c r="E375" s="3">
        <f>DATE(2028,7,9)</f>
        <v>46943</v>
      </c>
    </row>
    <row r="376" spans="1:5">
      <c r="A376" s="2" t="s">
        <v>1103</v>
      </c>
      <c r="B376" s="1" t="s">
        <v>1104</v>
      </c>
      <c r="C376" s="1" t="s">
        <v>1105</v>
      </c>
      <c r="D376" s="2" t="s">
        <v>124</v>
      </c>
      <c r="E376" s="3">
        <f>DATE(2025,2,18)</f>
        <v>45706</v>
      </c>
    </row>
    <row r="377" spans="1:5">
      <c r="A377" s="2" t="s">
        <v>1106</v>
      </c>
      <c r="B377" s="1" t="s">
        <v>1104</v>
      </c>
      <c r="C377" s="1" t="s">
        <v>1105</v>
      </c>
      <c r="D377" s="2" t="s">
        <v>124</v>
      </c>
      <c r="E377" s="3">
        <f>DATE(2027,12,4)</f>
        <v>46725</v>
      </c>
    </row>
    <row r="378" spans="1:5">
      <c r="A378" s="2" t="s">
        <v>1107</v>
      </c>
      <c r="B378" s="1" t="s">
        <v>1108</v>
      </c>
      <c r="C378" s="1" t="s">
        <v>482</v>
      </c>
      <c r="D378" s="2" t="s">
        <v>392</v>
      </c>
      <c r="E378" s="3">
        <f>DATE(2025,10,11)</f>
        <v>45941</v>
      </c>
    </row>
    <row r="379" spans="1:5">
      <c r="A379" s="2" t="s">
        <v>1109</v>
      </c>
      <c r="B379" s="1" t="s">
        <v>1110</v>
      </c>
      <c r="C379" s="1" t="s">
        <v>667</v>
      </c>
      <c r="D379" s="2" t="s">
        <v>508</v>
      </c>
      <c r="E379" s="3">
        <f>DATE(2026,2,10)</f>
        <v>46063</v>
      </c>
    </row>
    <row r="380" spans="1:5">
      <c r="A380" s="2" t="s">
        <v>1111</v>
      </c>
      <c r="B380" s="1" t="s">
        <v>1112</v>
      </c>
      <c r="C380" s="1" t="s">
        <v>359</v>
      </c>
      <c r="D380" s="2" t="s">
        <v>360</v>
      </c>
      <c r="E380" s="3">
        <f>DATE(2027,4,14)</f>
        <v>46491</v>
      </c>
    </row>
    <row r="381" spans="1:5">
      <c r="A381" s="2" t="s">
        <v>1113</v>
      </c>
      <c r="B381" s="1" t="s">
        <v>1114</v>
      </c>
      <c r="C381" s="1" t="s">
        <v>359</v>
      </c>
      <c r="D381" s="2" t="s">
        <v>360</v>
      </c>
      <c r="E381" s="3">
        <f>DATE(2027,4,14)</f>
        <v>46491</v>
      </c>
    </row>
    <row r="382" spans="1:5">
      <c r="A382" s="2" t="s">
        <v>1115</v>
      </c>
      <c r="B382" s="1" t="s">
        <v>1116</v>
      </c>
      <c r="C382" s="1" t="s">
        <v>978</v>
      </c>
      <c r="D382" s="2" t="s">
        <v>308</v>
      </c>
      <c r="E382" s="3">
        <f>DATE(2025,11,2)</f>
        <v>45963</v>
      </c>
    </row>
    <row r="383" spans="1:5">
      <c r="A383" s="2" t="s">
        <v>1117</v>
      </c>
      <c r="B383" s="1" t="s">
        <v>1118</v>
      </c>
      <c r="C383" s="1" t="s">
        <v>1119</v>
      </c>
      <c r="D383" s="2" t="s">
        <v>674</v>
      </c>
      <c r="E383" s="3">
        <f>DATE(2026,4,19)</f>
        <v>46131</v>
      </c>
    </row>
    <row r="384" spans="1:5">
      <c r="A384" s="2" t="s">
        <v>1120</v>
      </c>
      <c r="B384" s="1" t="s">
        <v>1118</v>
      </c>
      <c r="C384" s="1" t="s">
        <v>1121</v>
      </c>
      <c r="D384" s="2" t="s">
        <v>52</v>
      </c>
      <c r="E384" s="3">
        <f>DATE(2028,10,25)</f>
        <v>47051</v>
      </c>
    </row>
    <row r="385" spans="1:5">
      <c r="A385" s="2" t="s">
        <v>1122</v>
      </c>
      <c r="B385" s="1" t="s">
        <v>1118</v>
      </c>
      <c r="C385" s="1" t="s">
        <v>1123</v>
      </c>
      <c r="D385" s="2" t="s">
        <v>220</v>
      </c>
      <c r="E385" s="3">
        <f>DATE(2027,12,15)</f>
        <v>46736</v>
      </c>
    </row>
    <row r="386" spans="1:5">
      <c r="A386" s="2" t="s">
        <v>1124</v>
      </c>
      <c r="B386" s="1" t="s">
        <v>1125</v>
      </c>
      <c r="C386" s="1" t="s">
        <v>554</v>
      </c>
      <c r="D386" s="2" t="s">
        <v>139</v>
      </c>
      <c r="E386" s="3">
        <f>DATE(2025,4,30)</f>
        <v>45777</v>
      </c>
    </row>
    <row r="387" spans="1:5">
      <c r="A387" s="2" t="s">
        <v>1126</v>
      </c>
      <c r="B387" s="1" t="s">
        <v>1125</v>
      </c>
      <c r="C387" s="1" t="s">
        <v>1127</v>
      </c>
      <c r="D387" s="2" t="s">
        <v>411</v>
      </c>
      <c r="E387" s="3">
        <f>DATE(2025,1,29)</f>
        <v>45686</v>
      </c>
    </row>
    <row r="388" spans="1:5">
      <c r="A388" s="2" t="s">
        <v>1128</v>
      </c>
      <c r="B388" s="1" t="s">
        <v>1125</v>
      </c>
      <c r="C388" s="1" t="s">
        <v>67</v>
      </c>
      <c r="D388" s="2" t="s">
        <v>68</v>
      </c>
      <c r="E388" s="3">
        <f>DATE(2027,10,11)</f>
        <v>46671</v>
      </c>
    </row>
    <row r="389" spans="1:5">
      <c r="A389" s="2" t="s">
        <v>1129</v>
      </c>
      <c r="B389" s="1" t="s">
        <v>1130</v>
      </c>
      <c r="C389" s="1" t="s">
        <v>161</v>
      </c>
      <c r="D389" s="2" t="s">
        <v>162</v>
      </c>
      <c r="E389" s="3">
        <f>DATE(2026,8,15)</f>
        <v>46249</v>
      </c>
    </row>
    <row r="390" spans="1:5">
      <c r="A390" s="2" t="s">
        <v>1131</v>
      </c>
      <c r="B390" s="1" t="s">
        <v>1132</v>
      </c>
      <c r="C390" s="1" t="s">
        <v>1133</v>
      </c>
      <c r="D390" s="2" t="s">
        <v>91</v>
      </c>
      <c r="E390" s="3">
        <f>DATE(2028,4,4)</f>
        <v>46847</v>
      </c>
    </row>
    <row r="391" spans="1:5">
      <c r="A391" s="2" t="s">
        <v>1134</v>
      </c>
      <c r="B391" s="1" t="s">
        <v>1132</v>
      </c>
      <c r="C391" s="1" t="s">
        <v>1135</v>
      </c>
      <c r="D391" s="2" t="s">
        <v>88</v>
      </c>
      <c r="E391" s="3">
        <f>DATE(2028,3,27)</f>
        <v>46839</v>
      </c>
    </row>
    <row r="392" spans="1:5">
      <c r="A392" s="2" t="s">
        <v>1136</v>
      </c>
      <c r="B392" s="1" t="s">
        <v>1132</v>
      </c>
      <c r="C392" s="1" t="s">
        <v>1137</v>
      </c>
      <c r="D392" s="2" t="s">
        <v>527</v>
      </c>
      <c r="E392" s="3">
        <f>DATE(2028,3,29)</f>
        <v>46841</v>
      </c>
    </row>
    <row r="393" spans="1:5">
      <c r="A393" s="2" t="s">
        <v>1138</v>
      </c>
      <c r="B393" s="1" t="s">
        <v>1139</v>
      </c>
      <c r="C393" s="1" t="s">
        <v>995</v>
      </c>
      <c r="D393" s="2" t="s">
        <v>996</v>
      </c>
      <c r="E393" s="3">
        <f>DATE(2025,6,23)</f>
        <v>45831</v>
      </c>
    </row>
    <row r="394" spans="1:5">
      <c r="A394" s="2" t="s">
        <v>1140</v>
      </c>
      <c r="B394" s="1" t="s">
        <v>1141</v>
      </c>
      <c r="C394" s="1" t="s">
        <v>1142</v>
      </c>
      <c r="D394" s="2" t="s">
        <v>496</v>
      </c>
      <c r="E394" s="3">
        <f>DATE(2027,12,28)</f>
        <v>46749</v>
      </c>
    </row>
    <row r="395" spans="1:5">
      <c r="A395" s="2" t="s">
        <v>1143</v>
      </c>
      <c r="B395" s="1" t="s">
        <v>1144</v>
      </c>
      <c r="C395" s="1" t="s">
        <v>643</v>
      </c>
      <c r="D395" s="2" t="s">
        <v>582</v>
      </c>
      <c r="E395" s="3">
        <f>DATE(2026,3,23)</f>
        <v>46104</v>
      </c>
    </row>
    <row r="396" spans="1:5">
      <c r="A396" s="2" t="s">
        <v>1145</v>
      </c>
      <c r="B396" s="1" t="s">
        <v>1146</v>
      </c>
      <c r="C396" s="1" t="s">
        <v>1147</v>
      </c>
      <c r="D396" s="2" t="s">
        <v>124</v>
      </c>
      <c r="E396" s="3">
        <f>DATE(2027,12,4)</f>
        <v>46725</v>
      </c>
    </row>
    <row r="397" spans="1:5">
      <c r="A397" s="2" t="s">
        <v>1148</v>
      </c>
      <c r="B397" s="1" t="s">
        <v>1149</v>
      </c>
      <c r="C397" s="1" t="s">
        <v>1150</v>
      </c>
      <c r="D397" s="2" t="s">
        <v>629</v>
      </c>
      <c r="E397" s="3">
        <f>DATE(2025,6,1)</f>
        <v>45809</v>
      </c>
    </row>
    <row r="398" spans="1:5">
      <c r="A398" s="2" t="s">
        <v>1151</v>
      </c>
      <c r="B398" s="1" t="s">
        <v>1152</v>
      </c>
      <c r="C398" s="1" t="s">
        <v>1153</v>
      </c>
      <c r="D398" s="2" t="s">
        <v>249</v>
      </c>
      <c r="E398" s="3">
        <f>DATE(2028,5,7)</f>
        <v>46880</v>
      </c>
    </row>
    <row r="399" spans="1:5">
      <c r="A399" s="2" t="s">
        <v>1154</v>
      </c>
      <c r="B399" s="1" t="s">
        <v>1155</v>
      </c>
      <c r="C399" s="1" t="s">
        <v>79</v>
      </c>
      <c r="D399" s="2" t="s">
        <v>80</v>
      </c>
      <c r="E399" s="3">
        <f>DATE(2025,8,9)</f>
        <v>45878</v>
      </c>
    </row>
    <row r="400" spans="1:5">
      <c r="A400" s="2" t="s">
        <v>1156</v>
      </c>
      <c r="B400" s="1" t="s">
        <v>1157</v>
      </c>
      <c r="C400" s="1" t="s">
        <v>1158</v>
      </c>
      <c r="D400" s="2" t="s">
        <v>135</v>
      </c>
      <c r="E400" s="3">
        <f>DATE(2026,2,17)</f>
        <v>46070</v>
      </c>
    </row>
    <row r="401" spans="1:5">
      <c r="A401" s="2" t="s">
        <v>1159</v>
      </c>
      <c r="B401" s="1" t="s">
        <v>1157</v>
      </c>
      <c r="C401" s="1" t="s">
        <v>1160</v>
      </c>
      <c r="D401" s="2" t="s">
        <v>880</v>
      </c>
      <c r="E401" s="3">
        <f>DATE(2026,2,5)</f>
        <v>46058</v>
      </c>
    </row>
    <row r="402" spans="1:5">
      <c r="A402" s="2" t="s">
        <v>1161</v>
      </c>
      <c r="B402" s="1" t="s">
        <v>1162</v>
      </c>
      <c r="C402" s="1" t="s">
        <v>1163</v>
      </c>
      <c r="D402" s="2" t="s">
        <v>64</v>
      </c>
      <c r="E402" s="3">
        <f>DATE(2028,2,28)</f>
        <v>46811</v>
      </c>
    </row>
    <row r="403" spans="1:5">
      <c r="A403" s="2" t="s">
        <v>1164</v>
      </c>
      <c r="B403" s="1" t="s">
        <v>1165</v>
      </c>
      <c r="C403" s="1" t="s">
        <v>368</v>
      </c>
      <c r="D403" s="2" t="s">
        <v>169</v>
      </c>
      <c r="E403" s="3">
        <f>DATE(2026,8,1)</f>
        <v>46235</v>
      </c>
    </row>
    <row r="404" spans="1:5">
      <c r="A404" s="2" t="s">
        <v>1166</v>
      </c>
      <c r="B404" s="1" t="s">
        <v>1167</v>
      </c>
      <c r="C404" s="1" t="s">
        <v>643</v>
      </c>
      <c r="D404" s="2" t="s">
        <v>582</v>
      </c>
      <c r="E404" s="3">
        <f>DATE(2026,3,23)</f>
        <v>46104</v>
      </c>
    </row>
    <row r="405" spans="1:5">
      <c r="A405" s="2" t="s">
        <v>1168</v>
      </c>
      <c r="B405" s="1" t="s">
        <v>1169</v>
      </c>
      <c r="C405" s="1" t="s">
        <v>359</v>
      </c>
      <c r="D405" s="2" t="s">
        <v>360</v>
      </c>
      <c r="E405" s="3">
        <f>DATE(2027,4,14)</f>
        <v>46491</v>
      </c>
    </row>
    <row r="406" spans="1:5">
      <c r="A406" s="2" t="s">
        <v>1170</v>
      </c>
      <c r="B406" s="1" t="s">
        <v>1171</v>
      </c>
      <c r="C406" s="1" t="s">
        <v>1172</v>
      </c>
      <c r="D406" s="2" t="s">
        <v>602</v>
      </c>
      <c r="E406" s="3">
        <f>DATE(2028,7,29)</f>
        <v>46963</v>
      </c>
    </row>
    <row r="407" spans="1:5">
      <c r="A407" s="2" t="s">
        <v>1173</v>
      </c>
      <c r="B407" s="1" t="s">
        <v>1174</v>
      </c>
      <c r="C407" s="1" t="s">
        <v>1175</v>
      </c>
      <c r="D407" s="2" t="s">
        <v>24</v>
      </c>
      <c r="E407" s="3">
        <f>DATE(2025,8,8)</f>
        <v>45877</v>
      </c>
    </row>
    <row r="408" spans="1:5">
      <c r="A408" s="2" t="s">
        <v>1176</v>
      </c>
      <c r="B408" s="1" t="s">
        <v>1177</v>
      </c>
      <c r="C408" s="1" t="s">
        <v>55</v>
      </c>
      <c r="D408" s="2" t="s">
        <v>56</v>
      </c>
      <c r="E408" s="3">
        <f>DATE(2026,7,8)</f>
        <v>46211</v>
      </c>
    </row>
    <row r="409" spans="1:5">
      <c r="A409" s="2" t="s">
        <v>1178</v>
      </c>
      <c r="B409" s="1" t="s">
        <v>1179</v>
      </c>
      <c r="C409" s="1" t="s">
        <v>1180</v>
      </c>
      <c r="D409" s="2" t="s">
        <v>241</v>
      </c>
      <c r="E409" s="3">
        <f>DATE(2028,2,12)</f>
        <v>46795</v>
      </c>
    </row>
    <row r="410" spans="1:5">
      <c r="A410" s="2" t="s">
        <v>1181</v>
      </c>
      <c r="B410" s="1" t="s">
        <v>1182</v>
      </c>
      <c r="C410" s="1" t="s">
        <v>425</v>
      </c>
      <c r="D410" s="2" t="s">
        <v>426</v>
      </c>
      <c r="E410" s="3">
        <f>DATE(2027,7,19)</f>
        <v>46587</v>
      </c>
    </row>
    <row r="411" spans="1:5">
      <c r="A411" s="2" t="s">
        <v>1183</v>
      </c>
      <c r="B411" s="1" t="s">
        <v>1184</v>
      </c>
      <c r="C411" s="1" t="s">
        <v>359</v>
      </c>
      <c r="D411" s="2" t="s">
        <v>360</v>
      </c>
      <c r="E411" s="3">
        <f>DATE(2027,4,14)</f>
        <v>46491</v>
      </c>
    </row>
    <row r="412" spans="1:5">
      <c r="A412" s="2" t="s">
        <v>1185</v>
      </c>
      <c r="B412" s="1" t="s">
        <v>1186</v>
      </c>
      <c r="C412" s="1" t="s">
        <v>1187</v>
      </c>
      <c r="D412" s="2" t="s">
        <v>201</v>
      </c>
      <c r="E412" s="3">
        <f>DATE(2028,7,9)</f>
        <v>46943</v>
      </c>
    </row>
    <row r="413" spans="1:5">
      <c r="A413" s="2" t="s">
        <v>1188</v>
      </c>
      <c r="B413" s="1" t="s">
        <v>1186</v>
      </c>
      <c r="C413" s="1" t="s">
        <v>1189</v>
      </c>
      <c r="D413" s="2" t="s">
        <v>263</v>
      </c>
      <c r="E413" s="3">
        <f>DATE(2027,12,22)</f>
        <v>46743</v>
      </c>
    </row>
    <row r="414" spans="1:5">
      <c r="A414" s="2" t="s">
        <v>1190</v>
      </c>
      <c r="B414" s="1" t="s">
        <v>1191</v>
      </c>
      <c r="C414" s="1" t="s">
        <v>1192</v>
      </c>
      <c r="D414" s="2" t="s">
        <v>128</v>
      </c>
      <c r="E414" s="3">
        <f>DATE(2028,3,25)</f>
        <v>46837</v>
      </c>
    </row>
    <row r="415" spans="1:5">
      <c r="A415" s="2" t="s">
        <v>1193</v>
      </c>
      <c r="B415" s="1" t="s">
        <v>1191</v>
      </c>
      <c r="C415" s="1" t="s">
        <v>745</v>
      </c>
      <c r="D415" s="2" t="s">
        <v>88</v>
      </c>
      <c r="E415" s="3">
        <f>DATE(2028,3,27)</f>
        <v>46839</v>
      </c>
    </row>
    <row r="416" spans="1:5">
      <c r="A416" s="2" t="s">
        <v>1194</v>
      </c>
      <c r="B416" s="1" t="s">
        <v>1191</v>
      </c>
      <c r="C416" s="1" t="s">
        <v>1195</v>
      </c>
      <c r="D416" s="2" t="s">
        <v>582</v>
      </c>
      <c r="E416" s="3">
        <f>DATE(2026,3,23)</f>
        <v>46104</v>
      </c>
    </row>
    <row r="417" spans="1:5">
      <c r="A417" s="2" t="s">
        <v>1196</v>
      </c>
      <c r="B417" s="1" t="s">
        <v>1197</v>
      </c>
      <c r="C417" s="1" t="s">
        <v>161</v>
      </c>
      <c r="D417" s="2" t="s">
        <v>162</v>
      </c>
      <c r="E417" s="3">
        <f>DATE(2026,8,15)</f>
        <v>46249</v>
      </c>
    </row>
    <row r="418" spans="1:5">
      <c r="A418" s="2" t="s">
        <v>1198</v>
      </c>
      <c r="B418" s="1" t="s">
        <v>1199</v>
      </c>
      <c r="C418" s="1" t="s">
        <v>898</v>
      </c>
      <c r="D418" s="2" t="s">
        <v>135</v>
      </c>
      <c r="E418" s="3">
        <f>DATE(2026,2,17)</f>
        <v>46070</v>
      </c>
    </row>
    <row r="419" spans="1:5">
      <c r="A419" s="2" t="s">
        <v>1200</v>
      </c>
      <c r="B419" s="1" t="s">
        <v>1201</v>
      </c>
      <c r="C419" s="1" t="s">
        <v>359</v>
      </c>
      <c r="D419" s="2" t="s">
        <v>360</v>
      </c>
      <c r="E419" s="3">
        <f>DATE(2027,4,14)</f>
        <v>46491</v>
      </c>
    </row>
    <row r="420" spans="1:5">
      <c r="A420" s="2" t="s">
        <v>1202</v>
      </c>
      <c r="B420" s="1" t="s">
        <v>1203</v>
      </c>
      <c r="C420" s="1" t="s">
        <v>1204</v>
      </c>
      <c r="D420" s="2" t="s">
        <v>249</v>
      </c>
      <c r="E420" s="3">
        <f>DATE(2028,5,7)</f>
        <v>46880</v>
      </c>
    </row>
    <row r="421" spans="1:5">
      <c r="A421" s="2" t="s">
        <v>1205</v>
      </c>
      <c r="B421" s="1" t="s">
        <v>1206</v>
      </c>
      <c r="C421" s="1" t="s">
        <v>79</v>
      </c>
      <c r="D421" s="2" t="s">
        <v>80</v>
      </c>
      <c r="E421" s="3">
        <f>DATE(2025,8,9)</f>
        <v>45878</v>
      </c>
    </row>
    <row r="422" spans="1:5">
      <c r="A422" s="2" t="s">
        <v>1207</v>
      </c>
      <c r="B422" s="1" t="s">
        <v>1208</v>
      </c>
      <c r="C422" s="1" t="s">
        <v>1209</v>
      </c>
      <c r="D422" s="2" t="s">
        <v>638</v>
      </c>
      <c r="E422" s="3">
        <f>DATE(2028,5,13)</f>
        <v>46886</v>
      </c>
    </row>
    <row r="423" spans="1:5">
      <c r="A423" s="2" t="s">
        <v>1210</v>
      </c>
      <c r="B423" s="1" t="s">
        <v>1211</v>
      </c>
      <c r="C423" s="1" t="s">
        <v>1212</v>
      </c>
      <c r="D423" s="2" t="s">
        <v>1040</v>
      </c>
      <c r="E423" s="3">
        <f>DATE(2026,9,30)</f>
        <v>46295</v>
      </c>
    </row>
    <row r="424" spans="1:5">
      <c r="A424" s="2" t="s">
        <v>1213</v>
      </c>
      <c r="B424" s="1" t="s">
        <v>1214</v>
      </c>
      <c r="C424" s="1" t="s">
        <v>255</v>
      </c>
      <c r="D424" s="2" t="s">
        <v>256</v>
      </c>
      <c r="E424" s="3">
        <f>DATE(2026,7,20)</f>
        <v>46223</v>
      </c>
    </row>
    <row r="425" spans="1:5">
      <c r="A425" s="2" t="s">
        <v>1215</v>
      </c>
      <c r="B425" s="1" t="s">
        <v>1216</v>
      </c>
      <c r="C425" s="1" t="s">
        <v>71</v>
      </c>
      <c r="D425" s="2" t="s">
        <v>72</v>
      </c>
      <c r="E425" s="3">
        <f>DATE(2025,3,26)</f>
        <v>45742</v>
      </c>
    </row>
    <row r="426" spans="1:5">
      <c r="A426" s="2" t="s">
        <v>1217</v>
      </c>
      <c r="B426" s="1" t="s">
        <v>1218</v>
      </c>
      <c r="C426" s="1" t="s">
        <v>115</v>
      </c>
      <c r="D426" s="2" t="s">
        <v>116</v>
      </c>
      <c r="E426" s="3">
        <f>DATE(2026,12,20)</f>
        <v>46376</v>
      </c>
    </row>
    <row r="427" spans="1:5">
      <c r="A427" s="2" t="s">
        <v>1219</v>
      </c>
      <c r="B427" s="1" t="s">
        <v>1220</v>
      </c>
      <c r="C427" s="1" t="s">
        <v>1221</v>
      </c>
      <c r="D427" s="2" t="s">
        <v>201</v>
      </c>
      <c r="E427" s="3">
        <f>DATE(2028,7,9)</f>
        <v>46943</v>
      </c>
    </row>
    <row r="428" spans="1:5">
      <c r="A428" s="2" t="s">
        <v>1222</v>
      </c>
      <c r="B428" s="1" t="s">
        <v>1223</v>
      </c>
      <c r="C428" s="1" t="s">
        <v>1224</v>
      </c>
      <c r="D428" s="2" t="s">
        <v>1225</v>
      </c>
      <c r="E428" s="3">
        <f>DATE(2028,12,3)</f>
        <v>47090</v>
      </c>
    </row>
    <row r="429" spans="1:5">
      <c r="A429" s="2" t="s">
        <v>1226</v>
      </c>
      <c r="B429" s="1" t="s">
        <v>1227</v>
      </c>
      <c r="C429" s="1" t="s">
        <v>193</v>
      </c>
      <c r="D429" s="2" t="s">
        <v>194</v>
      </c>
      <c r="E429" s="3">
        <f>DATE(2028,7,23)</f>
        <v>46957</v>
      </c>
    </row>
    <row r="430" spans="1:5">
      <c r="A430" s="2" t="s">
        <v>1228</v>
      </c>
      <c r="B430" s="1" t="s">
        <v>1229</v>
      </c>
      <c r="C430" s="1" t="s">
        <v>208</v>
      </c>
      <c r="D430" s="2" t="s">
        <v>209</v>
      </c>
      <c r="E430" s="3">
        <f>DATE(2027,4,17)</f>
        <v>46494</v>
      </c>
    </row>
    <row r="431" spans="1:5">
      <c r="A431" s="2" t="s">
        <v>1230</v>
      </c>
      <c r="B431" s="1" t="s">
        <v>1231</v>
      </c>
      <c r="C431" s="1" t="s">
        <v>1232</v>
      </c>
      <c r="D431" s="2" t="s">
        <v>245</v>
      </c>
      <c r="E431" s="3">
        <f>DATE(2027,8,9)</f>
        <v>46608</v>
      </c>
    </row>
    <row r="432" spans="1:5">
      <c r="A432" s="2" t="s">
        <v>1233</v>
      </c>
      <c r="B432" s="1" t="s">
        <v>1234</v>
      </c>
      <c r="C432" s="1" t="s">
        <v>1235</v>
      </c>
      <c r="D432" s="2" t="s">
        <v>1236</v>
      </c>
      <c r="E432" s="3">
        <f>DATE(2027,2,10)</f>
        <v>46428</v>
      </c>
    </row>
    <row r="433" spans="1:5">
      <c r="A433" s="2" t="s">
        <v>1237</v>
      </c>
      <c r="B433" s="1" t="s">
        <v>1238</v>
      </c>
      <c r="C433" s="1" t="s">
        <v>1239</v>
      </c>
      <c r="D433" s="2" t="s">
        <v>300</v>
      </c>
      <c r="E433" s="3">
        <f>DATE(2025,6,2)</f>
        <v>45810</v>
      </c>
    </row>
    <row r="434" spans="1:5">
      <c r="A434" s="2" t="s">
        <v>1240</v>
      </c>
      <c r="B434" s="1" t="s">
        <v>1241</v>
      </c>
      <c r="C434" s="1" t="s">
        <v>1242</v>
      </c>
      <c r="D434" s="2" t="s">
        <v>245</v>
      </c>
      <c r="E434" s="3">
        <f>DATE(2027,8,9)</f>
        <v>46608</v>
      </c>
    </row>
    <row r="435" spans="1:5">
      <c r="A435" s="2" t="s">
        <v>1243</v>
      </c>
      <c r="B435" s="1" t="s">
        <v>1244</v>
      </c>
      <c r="C435" s="1" t="s">
        <v>507</v>
      </c>
      <c r="D435" s="2" t="s">
        <v>508</v>
      </c>
      <c r="E435" s="3">
        <f>DATE(2026,2,10)</f>
        <v>46063</v>
      </c>
    </row>
    <row r="436" spans="1:5">
      <c r="A436" s="2" t="s">
        <v>1245</v>
      </c>
      <c r="B436" s="1" t="s">
        <v>1246</v>
      </c>
      <c r="C436" s="1" t="s">
        <v>161</v>
      </c>
      <c r="D436" s="2" t="s">
        <v>162</v>
      </c>
      <c r="E436" s="3">
        <f>DATE(2026,8,15)</f>
        <v>46249</v>
      </c>
    </row>
    <row r="437" spans="1:5">
      <c r="A437" s="2" t="s">
        <v>1247</v>
      </c>
      <c r="B437" s="1" t="s">
        <v>1248</v>
      </c>
      <c r="C437" s="1" t="s">
        <v>324</v>
      </c>
      <c r="D437" s="2" t="s">
        <v>325</v>
      </c>
      <c r="E437" s="3">
        <f>DATE(2025,11,16)</f>
        <v>45977</v>
      </c>
    </row>
    <row r="438" spans="1:5">
      <c r="A438" s="2" t="s">
        <v>1249</v>
      </c>
      <c r="B438" s="1" t="s">
        <v>1248</v>
      </c>
      <c r="C438" s="1" t="s">
        <v>482</v>
      </c>
      <c r="D438" s="2" t="s">
        <v>392</v>
      </c>
      <c r="E438" s="3">
        <f>DATE(2025,10,11)</f>
        <v>45941</v>
      </c>
    </row>
    <row r="439" spans="1:5">
      <c r="A439" s="2" t="s">
        <v>1250</v>
      </c>
      <c r="B439" s="1" t="s">
        <v>1251</v>
      </c>
      <c r="C439" s="1" t="s">
        <v>658</v>
      </c>
      <c r="D439" s="2" t="s">
        <v>659</v>
      </c>
      <c r="E439" s="3">
        <f>DATE(2028,9,25)</f>
        <v>47021</v>
      </c>
    </row>
    <row r="440" spans="1:5">
      <c r="A440" s="2" t="s">
        <v>1252</v>
      </c>
      <c r="B440" s="1" t="s">
        <v>1253</v>
      </c>
      <c r="C440" s="1" t="s">
        <v>1254</v>
      </c>
      <c r="D440" s="2" t="s">
        <v>396</v>
      </c>
      <c r="E440" s="3">
        <f>DATE(2026,4,30)</f>
        <v>46142</v>
      </c>
    </row>
    <row r="441" spans="1:5">
      <c r="A441" s="2" t="s">
        <v>1255</v>
      </c>
      <c r="B441" s="1" t="s">
        <v>1253</v>
      </c>
      <c r="C441" s="1" t="s">
        <v>1256</v>
      </c>
      <c r="D441" s="2" t="s">
        <v>728</v>
      </c>
      <c r="E441" s="3">
        <f>DATE(2027,6,30)</f>
        <v>46568</v>
      </c>
    </row>
    <row r="442" spans="1:5">
      <c r="A442" s="2" t="s">
        <v>1257</v>
      </c>
      <c r="B442" s="1" t="s">
        <v>1258</v>
      </c>
      <c r="C442" s="1" t="s">
        <v>1259</v>
      </c>
      <c r="D442" s="2" t="s">
        <v>496</v>
      </c>
      <c r="E442" s="3">
        <f>DATE(2027,12,28)</f>
        <v>46749</v>
      </c>
    </row>
    <row r="443" spans="1:5">
      <c r="A443" s="2" t="s">
        <v>1260</v>
      </c>
      <c r="B443" s="1" t="s">
        <v>1261</v>
      </c>
      <c r="C443" s="1" t="s">
        <v>654</v>
      </c>
      <c r="D443" s="2" t="s">
        <v>655</v>
      </c>
      <c r="E443" s="3">
        <f>DATE(2028,2,5)</f>
        <v>46788</v>
      </c>
    </row>
    <row r="444" spans="1:5">
      <c r="A444" s="2" t="s">
        <v>1262</v>
      </c>
      <c r="B444" s="1" t="s">
        <v>1263</v>
      </c>
      <c r="C444" s="1" t="s">
        <v>561</v>
      </c>
      <c r="D444" s="2" t="s">
        <v>64</v>
      </c>
      <c r="E444" s="3">
        <f>DATE(2028,2,28)</f>
        <v>46811</v>
      </c>
    </row>
    <row r="445" spans="1:5">
      <c r="A445" s="2" t="s">
        <v>1264</v>
      </c>
      <c r="B445" s="1" t="s">
        <v>1265</v>
      </c>
      <c r="C445" s="1" t="s">
        <v>1266</v>
      </c>
      <c r="D445" s="2" t="s">
        <v>396</v>
      </c>
      <c r="E445" s="3">
        <f>DATE(2026,4,30)</f>
        <v>46142</v>
      </c>
    </row>
    <row r="446" spans="1:5">
      <c r="A446" s="2" t="s">
        <v>1267</v>
      </c>
      <c r="B446" s="1" t="s">
        <v>1268</v>
      </c>
      <c r="C446" s="1" t="s">
        <v>425</v>
      </c>
      <c r="D446" s="2" t="s">
        <v>426</v>
      </c>
      <c r="E446" s="3">
        <f>DATE(2027,7,19)</f>
        <v>46587</v>
      </c>
    </row>
    <row r="447" spans="1:5">
      <c r="A447" s="2" t="s">
        <v>1269</v>
      </c>
      <c r="B447" s="1" t="s">
        <v>1270</v>
      </c>
      <c r="C447" s="1" t="s">
        <v>161</v>
      </c>
      <c r="D447" s="2" t="s">
        <v>162</v>
      </c>
      <c r="E447" s="3">
        <f>DATE(2026,8,15)</f>
        <v>46249</v>
      </c>
    </row>
    <row r="448" spans="1:5">
      <c r="A448" s="2" t="s">
        <v>1271</v>
      </c>
      <c r="B448" s="1" t="s">
        <v>1272</v>
      </c>
      <c r="C448" s="1" t="s">
        <v>1273</v>
      </c>
      <c r="D448" s="2" t="s">
        <v>52</v>
      </c>
      <c r="E448" s="3">
        <f>DATE(2028,10,25)</f>
        <v>47051</v>
      </c>
    </row>
    <row r="449" spans="1:5">
      <c r="A449" s="2" t="s">
        <v>1274</v>
      </c>
      <c r="B449" s="1" t="s">
        <v>1275</v>
      </c>
      <c r="C449" s="1" t="s">
        <v>1276</v>
      </c>
      <c r="D449" s="2" t="s">
        <v>1277</v>
      </c>
      <c r="E449" s="3">
        <f>DATE(2025,11,4)</f>
        <v>45965</v>
      </c>
    </row>
    <row r="450" spans="1:5">
      <c r="A450" s="2" t="s">
        <v>1278</v>
      </c>
      <c r="B450" s="1" t="s">
        <v>1279</v>
      </c>
      <c r="C450" s="1" t="s">
        <v>507</v>
      </c>
      <c r="D450" s="2" t="s">
        <v>508</v>
      </c>
      <c r="E450" s="3">
        <f>DATE(2026,2,10)</f>
        <v>46063</v>
      </c>
    </row>
    <row r="451" spans="1:5">
      <c r="A451" s="2" t="s">
        <v>1280</v>
      </c>
      <c r="B451" s="1" t="s">
        <v>1281</v>
      </c>
      <c r="C451" s="1" t="s">
        <v>244</v>
      </c>
      <c r="D451" s="2" t="s">
        <v>245</v>
      </c>
      <c r="E451" s="3">
        <f>DATE(2027,8,9)</f>
        <v>46608</v>
      </c>
    </row>
    <row r="452" spans="1:5">
      <c r="A452" s="2" t="s">
        <v>1282</v>
      </c>
      <c r="B452" s="1" t="s">
        <v>1283</v>
      </c>
      <c r="C452" s="1" t="s">
        <v>1284</v>
      </c>
      <c r="D452" s="2" t="s">
        <v>1285</v>
      </c>
      <c r="E452" s="3">
        <f>DATE(2025,12,27)</f>
        <v>46018</v>
      </c>
    </row>
    <row r="453" spans="1:5">
      <c r="A453" s="2" t="s">
        <v>1286</v>
      </c>
      <c r="B453" s="1" t="s">
        <v>1287</v>
      </c>
      <c r="C453" s="1" t="s">
        <v>1288</v>
      </c>
      <c r="D453" s="2" t="s">
        <v>135</v>
      </c>
      <c r="E453" s="3">
        <f>DATE(2026,2,17)</f>
        <v>46070</v>
      </c>
    </row>
    <row r="454" spans="1:5">
      <c r="A454" s="2" t="s">
        <v>1289</v>
      </c>
      <c r="B454" s="1" t="s">
        <v>1290</v>
      </c>
      <c r="C454" s="1" t="s">
        <v>1291</v>
      </c>
      <c r="D454" s="2" t="s">
        <v>213</v>
      </c>
      <c r="E454" s="3">
        <f>DATE(2027,3,8)</f>
        <v>46454</v>
      </c>
    </row>
    <row r="455" spans="1:5">
      <c r="A455" s="2" t="s">
        <v>1292</v>
      </c>
      <c r="B455" s="1" t="s">
        <v>1293</v>
      </c>
      <c r="C455" s="1" t="s">
        <v>193</v>
      </c>
      <c r="D455" s="2" t="s">
        <v>194</v>
      </c>
      <c r="E455" s="3">
        <f>DATE(2028,7,23)</f>
        <v>46957</v>
      </c>
    </row>
    <row r="456" spans="1:5">
      <c r="A456" s="2" t="s">
        <v>1294</v>
      </c>
      <c r="B456" s="1" t="s">
        <v>1295</v>
      </c>
      <c r="C456" s="1" t="s">
        <v>248</v>
      </c>
      <c r="D456" s="2" t="s">
        <v>249</v>
      </c>
      <c r="E456" s="3">
        <f>DATE(2028,5,7)</f>
        <v>46880</v>
      </c>
    </row>
    <row r="457" spans="1:5">
      <c r="A457" s="2" t="s">
        <v>1296</v>
      </c>
      <c r="B457" s="1" t="s">
        <v>1297</v>
      </c>
      <c r="C457" s="1" t="s">
        <v>303</v>
      </c>
      <c r="D457" s="2" t="s">
        <v>304</v>
      </c>
      <c r="E457" s="3">
        <f>DATE(2027,2,24)</f>
        <v>46442</v>
      </c>
    </row>
    <row r="458" spans="1:5">
      <c r="A458" s="2" t="s">
        <v>1298</v>
      </c>
      <c r="B458" s="1" t="s">
        <v>1299</v>
      </c>
      <c r="C458" s="1" t="s">
        <v>233</v>
      </c>
      <c r="D458" s="2" t="s">
        <v>98</v>
      </c>
      <c r="E458" s="3">
        <f>DATE(2026,1,8)</f>
        <v>46030</v>
      </c>
    </row>
    <row r="459" spans="1:5">
      <c r="A459" s="2" t="s">
        <v>1300</v>
      </c>
      <c r="B459" s="1" t="s">
        <v>1301</v>
      </c>
      <c r="C459" s="1" t="s">
        <v>1302</v>
      </c>
      <c r="D459" s="2" t="s">
        <v>205</v>
      </c>
      <c r="E459" s="3">
        <f>DATE(2028,1,15)</f>
        <v>46767</v>
      </c>
    </row>
    <row r="460" spans="1:5">
      <c r="A460" s="2" t="s">
        <v>1303</v>
      </c>
      <c r="B460" s="1" t="s">
        <v>1304</v>
      </c>
      <c r="C460" s="1" t="s">
        <v>1305</v>
      </c>
      <c r="D460" s="2" t="s">
        <v>245</v>
      </c>
      <c r="E460" s="3">
        <f>DATE(2027,8,9)</f>
        <v>46608</v>
      </c>
    </row>
    <row r="461" spans="1:5">
      <c r="A461" s="2" t="s">
        <v>1306</v>
      </c>
      <c r="B461" s="1" t="s">
        <v>1307</v>
      </c>
      <c r="C461" s="1" t="s">
        <v>1308</v>
      </c>
      <c r="D461" s="2" t="s">
        <v>147</v>
      </c>
      <c r="E461" s="3">
        <f>DATE(2025,4,13)</f>
        <v>45760</v>
      </c>
    </row>
    <row r="462" spans="1:5">
      <c r="A462" s="2" t="s">
        <v>1309</v>
      </c>
      <c r="B462" s="1" t="s">
        <v>1307</v>
      </c>
      <c r="C462" s="1" t="s">
        <v>1308</v>
      </c>
      <c r="D462" s="2" t="s">
        <v>241</v>
      </c>
      <c r="E462" s="3">
        <f>DATE(2028,2,12)</f>
        <v>46795</v>
      </c>
    </row>
    <row r="463" spans="1:5">
      <c r="A463" s="2" t="s">
        <v>1310</v>
      </c>
      <c r="B463" s="1" t="s">
        <v>1311</v>
      </c>
      <c r="C463" s="1" t="s">
        <v>918</v>
      </c>
      <c r="D463" s="2" t="s">
        <v>173</v>
      </c>
      <c r="E463" s="3">
        <f>DATE(2026,5,26)</f>
        <v>46168</v>
      </c>
    </row>
    <row r="464" spans="1:5">
      <c r="A464" s="2" t="s">
        <v>1312</v>
      </c>
      <c r="B464" s="1" t="s">
        <v>1313</v>
      </c>
      <c r="C464" s="1" t="s">
        <v>161</v>
      </c>
      <c r="D464" s="2" t="s">
        <v>162</v>
      </c>
      <c r="E464" s="3">
        <f>DATE(2026,8,15)</f>
        <v>46249</v>
      </c>
    </row>
    <row r="465" spans="1:5">
      <c r="A465" s="2" t="s">
        <v>1314</v>
      </c>
      <c r="B465" s="1" t="s">
        <v>1315</v>
      </c>
      <c r="C465" s="1" t="s">
        <v>1316</v>
      </c>
      <c r="D465" s="2" t="s">
        <v>1317</v>
      </c>
      <c r="E465" s="3">
        <f>DATE(2026,5,7)</f>
        <v>46149</v>
      </c>
    </row>
    <row r="466" spans="1:5">
      <c r="A466" s="2" t="s">
        <v>1318</v>
      </c>
      <c r="B466" s="1" t="s">
        <v>1315</v>
      </c>
      <c r="C466" s="1" t="s">
        <v>1319</v>
      </c>
      <c r="D466" s="2" t="s">
        <v>619</v>
      </c>
      <c r="E466" s="3">
        <f>DATE(2027,5,3)</f>
        <v>46510</v>
      </c>
    </row>
    <row r="467" spans="1:5">
      <c r="A467" s="2" t="s">
        <v>1320</v>
      </c>
      <c r="B467" s="1" t="s">
        <v>1321</v>
      </c>
      <c r="C467" s="1" t="s">
        <v>1322</v>
      </c>
      <c r="D467" s="2" t="s">
        <v>88</v>
      </c>
      <c r="E467" s="3">
        <f>DATE(2028,3,27)</f>
        <v>46839</v>
      </c>
    </row>
    <row r="468" spans="1:5">
      <c r="A468" s="2" t="s">
        <v>1323</v>
      </c>
      <c r="B468" s="1" t="s">
        <v>1324</v>
      </c>
      <c r="C468" s="1" t="s">
        <v>870</v>
      </c>
      <c r="D468" s="2" t="s">
        <v>715</v>
      </c>
      <c r="E468" s="3">
        <f>DATE(2026,11,7)</f>
        <v>46333</v>
      </c>
    </row>
    <row r="469" spans="1:5">
      <c r="A469" s="2" t="s">
        <v>1325</v>
      </c>
      <c r="B469" s="1" t="s">
        <v>1326</v>
      </c>
      <c r="C469" s="1" t="s">
        <v>995</v>
      </c>
      <c r="D469" s="2" t="s">
        <v>996</v>
      </c>
      <c r="E469" s="3">
        <f>DATE(2025,6,23)</f>
        <v>45831</v>
      </c>
    </row>
    <row r="470" spans="1:5">
      <c r="A470" s="2" t="s">
        <v>1327</v>
      </c>
      <c r="B470" s="1" t="s">
        <v>1326</v>
      </c>
      <c r="C470" s="1" t="s">
        <v>548</v>
      </c>
      <c r="D470" s="2" t="s">
        <v>187</v>
      </c>
      <c r="E470" s="3">
        <f>DATE(2025,7,27)</f>
        <v>45865</v>
      </c>
    </row>
    <row r="471" spans="1:5">
      <c r="A471" s="2" t="s">
        <v>1328</v>
      </c>
      <c r="B471" s="1" t="s">
        <v>1326</v>
      </c>
      <c r="C471" s="1" t="s">
        <v>1048</v>
      </c>
      <c r="D471" s="2" t="s">
        <v>220</v>
      </c>
      <c r="E471" s="3">
        <f>DATE(2027,12,15)</f>
        <v>46736</v>
      </c>
    </row>
    <row r="472" spans="1:5">
      <c r="A472" s="2" t="s">
        <v>1329</v>
      </c>
      <c r="B472" s="1" t="s">
        <v>1330</v>
      </c>
      <c r="C472" s="1" t="s">
        <v>413</v>
      </c>
      <c r="D472" s="2" t="s">
        <v>411</v>
      </c>
      <c r="E472" s="3">
        <f>DATE(2028,11,13)</f>
        <v>47070</v>
      </c>
    </row>
    <row r="473" spans="1:5">
      <c r="A473" s="2" t="s">
        <v>1331</v>
      </c>
      <c r="B473" s="1" t="s">
        <v>1332</v>
      </c>
      <c r="C473" s="1" t="s">
        <v>1333</v>
      </c>
      <c r="D473" s="2" t="s">
        <v>527</v>
      </c>
      <c r="E473" s="3">
        <f>DATE(2028,3,29)</f>
        <v>46841</v>
      </c>
    </row>
    <row r="474" spans="1:5">
      <c r="A474" s="2" t="s">
        <v>1334</v>
      </c>
      <c r="B474" s="1" t="s">
        <v>1335</v>
      </c>
      <c r="C474" s="1" t="s">
        <v>1336</v>
      </c>
      <c r="D474" s="2" t="s">
        <v>715</v>
      </c>
      <c r="E474" s="3">
        <f>DATE(2026,11,8)</f>
        <v>46334</v>
      </c>
    </row>
    <row r="475" spans="1:5">
      <c r="A475" s="2" t="s">
        <v>1337</v>
      </c>
      <c r="B475" s="1" t="s">
        <v>1335</v>
      </c>
      <c r="C475" s="1" t="s">
        <v>1150</v>
      </c>
      <c r="D475" s="2" t="s">
        <v>629</v>
      </c>
      <c r="E475" s="3">
        <f>DATE(2025,6,1)</f>
        <v>45809</v>
      </c>
    </row>
    <row r="476" spans="1:5">
      <c r="A476" s="2" t="s">
        <v>1338</v>
      </c>
      <c r="B476" s="1" t="s">
        <v>1339</v>
      </c>
      <c r="C476" s="1" t="s">
        <v>1340</v>
      </c>
      <c r="D476" s="2" t="s">
        <v>139</v>
      </c>
      <c r="E476" s="3">
        <f>DATE(2025,4,30)</f>
        <v>45777</v>
      </c>
    </row>
    <row r="477" spans="1:5">
      <c r="A477" s="2" t="s">
        <v>1341</v>
      </c>
      <c r="B477" s="1" t="s">
        <v>1342</v>
      </c>
      <c r="C477" s="1" t="s">
        <v>1343</v>
      </c>
      <c r="D477" s="2" t="s">
        <v>371</v>
      </c>
      <c r="E477" s="3">
        <f>DATE(2026,11,22)</f>
        <v>46348</v>
      </c>
    </row>
    <row r="478" spans="1:5">
      <c r="A478" s="2" t="s">
        <v>1344</v>
      </c>
      <c r="B478" s="1" t="s">
        <v>1345</v>
      </c>
      <c r="C478" s="1" t="s">
        <v>1346</v>
      </c>
      <c r="D478" s="2" t="s">
        <v>586</v>
      </c>
      <c r="E478" s="3">
        <f>DATE(2025,12,7)</f>
        <v>45998</v>
      </c>
    </row>
    <row r="479" spans="1:5">
      <c r="A479" s="2" t="s">
        <v>1347</v>
      </c>
      <c r="B479" s="1" t="s">
        <v>1348</v>
      </c>
      <c r="C479" s="1" t="s">
        <v>75</v>
      </c>
      <c r="D479" s="2" t="s">
        <v>76</v>
      </c>
      <c r="E479" s="3">
        <f>DATE(2027,2,3)</f>
        <v>46421</v>
      </c>
    </row>
    <row r="480" spans="1:5">
      <c r="A480" s="2" t="s">
        <v>1349</v>
      </c>
      <c r="B480" s="1" t="s">
        <v>1350</v>
      </c>
      <c r="C480" s="1" t="s">
        <v>285</v>
      </c>
      <c r="D480" s="2" t="s">
        <v>286</v>
      </c>
      <c r="E480" s="3">
        <f>DATE(2027,4,20)</f>
        <v>46497</v>
      </c>
    </row>
    <row r="481" spans="1:5">
      <c r="A481" s="2" t="s">
        <v>1351</v>
      </c>
      <c r="B481" s="1" t="s">
        <v>1352</v>
      </c>
      <c r="C481" s="1" t="s">
        <v>94</v>
      </c>
      <c r="D481" s="2" t="s">
        <v>17</v>
      </c>
      <c r="E481" s="3">
        <f>DATE(2026,11,7)</f>
        <v>46333</v>
      </c>
    </row>
    <row r="482" spans="1:5">
      <c r="A482" s="2" t="s">
        <v>1353</v>
      </c>
      <c r="B482" s="1" t="s">
        <v>1352</v>
      </c>
      <c r="C482" s="1" t="s">
        <v>1137</v>
      </c>
      <c r="D482" s="2" t="s">
        <v>527</v>
      </c>
      <c r="E482" s="3">
        <f>DATE(2028,3,29)</f>
        <v>46841</v>
      </c>
    </row>
    <row r="483" spans="1:5">
      <c r="A483" s="2" t="s">
        <v>1354</v>
      </c>
      <c r="B483" s="1" t="s">
        <v>1352</v>
      </c>
      <c r="C483" s="1" t="s">
        <v>1355</v>
      </c>
      <c r="D483" s="2" t="s">
        <v>128</v>
      </c>
      <c r="E483" s="3">
        <f>DATE(2028,3,25)</f>
        <v>46837</v>
      </c>
    </row>
    <row r="484" spans="1:5">
      <c r="A484" s="2" t="s">
        <v>1356</v>
      </c>
      <c r="B484" s="1" t="s">
        <v>1352</v>
      </c>
      <c r="C484" s="1" t="s">
        <v>745</v>
      </c>
      <c r="D484" s="2" t="s">
        <v>88</v>
      </c>
      <c r="E484" s="3">
        <f>DATE(2028,3,27)</f>
        <v>46839</v>
      </c>
    </row>
    <row r="485" spans="1:5">
      <c r="A485" s="2" t="s">
        <v>1357</v>
      </c>
      <c r="B485" s="1" t="s">
        <v>1352</v>
      </c>
      <c r="C485" s="1" t="s">
        <v>1358</v>
      </c>
      <c r="D485" s="2" t="s">
        <v>91</v>
      </c>
      <c r="E485" s="3">
        <f>DATE(2028,4,4)</f>
        <v>46847</v>
      </c>
    </row>
    <row r="486" spans="1:5">
      <c r="A486" s="2" t="s">
        <v>1359</v>
      </c>
      <c r="B486" s="1" t="s">
        <v>1360</v>
      </c>
      <c r="C486" s="1" t="s">
        <v>461</v>
      </c>
      <c r="D486" s="2" t="s">
        <v>462</v>
      </c>
      <c r="E486" s="3">
        <f>DATE(2027,6,16)</f>
        <v>46554</v>
      </c>
    </row>
    <row r="487" spans="1:5">
      <c r="A487" s="2" t="s">
        <v>1361</v>
      </c>
      <c r="B487" s="1" t="s">
        <v>1362</v>
      </c>
      <c r="C487" s="1" t="s">
        <v>43</v>
      </c>
      <c r="D487" s="2" t="s">
        <v>44</v>
      </c>
      <c r="E487" s="3">
        <f>DATE(2027,1,23)</f>
        <v>46410</v>
      </c>
    </row>
    <row r="488" spans="1:5">
      <c r="A488" s="2" t="s">
        <v>1363</v>
      </c>
      <c r="B488" s="1" t="s">
        <v>1364</v>
      </c>
      <c r="C488" s="1" t="s">
        <v>1365</v>
      </c>
      <c r="D488" s="2" t="s">
        <v>709</v>
      </c>
      <c r="E488" s="3">
        <f>DATE(2026,5,19)</f>
        <v>46161</v>
      </c>
    </row>
    <row r="489" spans="1:5">
      <c r="A489" s="2" t="s">
        <v>1366</v>
      </c>
      <c r="B489" s="1" t="s">
        <v>1367</v>
      </c>
      <c r="C489" s="1" t="s">
        <v>1368</v>
      </c>
      <c r="D489" s="2" t="s">
        <v>1225</v>
      </c>
      <c r="E489" s="3">
        <f>DATE(2028,12,3)</f>
        <v>47090</v>
      </c>
    </row>
    <row r="490" spans="1:5">
      <c r="A490" s="2" t="s">
        <v>1369</v>
      </c>
      <c r="B490" s="1" t="s">
        <v>1370</v>
      </c>
      <c r="C490" s="1" t="s">
        <v>1371</v>
      </c>
      <c r="D490" s="2" t="s">
        <v>1372</v>
      </c>
      <c r="E490" s="3">
        <f>DATE(2025,11,8)</f>
        <v>45969</v>
      </c>
    </row>
    <row r="491" spans="1:5">
      <c r="A491" s="2" t="s">
        <v>1373</v>
      </c>
      <c r="B491" s="1" t="s">
        <v>1370</v>
      </c>
      <c r="C491" s="1" t="s">
        <v>1033</v>
      </c>
      <c r="D491" s="2" t="s">
        <v>201</v>
      </c>
      <c r="E491" s="3">
        <f>DATE(2028,7,9)</f>
        <v>46943</v>
      </c>
    </row>
    <row r="492" spans="1:5">
      <c r="A492" s="2" t="s">
        <v>1374</v>
      </c>
      <c r="B492" s="1" t="s">
        <v>1375</v>
      </c>
      <c r="C492" s="1" t="s">
        <v>530</v>
      </c>
      <c r="D492" s="2" t="s">
        <v>531</v>
      </c>
      <c r="E492" s="3">
        <f>DATE(2027,10,6)</f>
        <v>46666</v>
      </c>
    </row>
    <row r="493" spans="1:5">
      <c r="A493" s="2" t="s">
        <v>1376</v>
      </c>
      <c r="B493" s="1" t="s">
        <v>1377</v>
      </c>
      <c r="C493" s="1" t="s">
        <v>1378</v>
      </c>
      <c r="D493" s="2" t="s">
        <v>432</v>
      </c>
      <c r="E493" s="3">
        <f>DATE(2028,11,15)</f>
        <v>47072</v>
      </c>
    </row>
    <row r="494" spans="1:5">
      <c r="A494" s="2" t="s">
        <v>1379</v>
      </c>
      <c r="B494" s="1" t="s">
        <v>1377</v>
      </c>
      <c r="C494" s="1" t="s">
        <v>1380</v>
      </c>
      <c r="D494" s="2" t="s">
        <v>432</v>
      </c>
      <c r="E494" s="3">
        <f>DATE(2025,3,13)</f>
        <v>45729</v>
      </c>
    </row>
    <row r="495" spans="1:5">
      <c r="A495" s="2" t="s">
        <v>1381</v>
      </c>
      <c r="B495" s="1" t="s">
        <v>1382</v>
      </c>
      <c r="C495" s="1" t="s">
        <v>759</v>
      </c>
      <c r="D495" s="2" t="s">
        <v>32</v>
      </c>
      <c r="E495" s="3">
        <f>DATE(2027,4,10)</f>
        <v>46487</v>
      </c>
    </row>
    <row r="496" spans="1:5">
      <c r="A496" s="2" t="s">
        <v>1383</v>
      </c>
      <c r="B496" s="1" t="s">
        <v>1384</v>
      </c>
      <c r="C496" s="1" t="s">
        <v>521</v>
      </c>
      <c r="D496" s="2" t="s">
        <v>400</v>
      </c>
      <c r="E496" s="3">
        <f>DATE(2027,5,25)</f>
        <v>46532</v>
      </c>
    </row>
    <row r="497" spans="1:5">
      <c r="A497" s="2" t="s">
        <v>1385</v>
      </c>
      <c r="B497" s="1" t="s">
        <v>1386</v>
      </c>
      <c r="C497" s="1" t="s">
        <v>317</v>
      </c>
      <c r="D497" s="2" t="s">
        <v>318</v>
      </c>
      <c r="E497" s="3">
        <f>DATE(2027,5,30)</f>
        <v>46537</v>
      </c>
    </row>
    <row r="498" spans="1:5">
      <c r="A498" s="2" t="s">
        <v>1387</v>
      </c>
      <c r="B498" s="1" t="s">
        <v>1388</v>
      </c>
      <c r="C498" s="1" t="s">
        <v>67</v>
      </c>
      <c r="D498" s="2" t="s">
        <v>68</v>
      </c>
      <c r="E498" s="3">
        <f>DATE(2027,10,11)</f>
        <v>46671</v>
      </c>
    </row>
    <row r="499" spans="1:5">
      <c r="A499" s="2" t="s">
        <v>1389</v>
      </c>
      <c r="B499" s="1" t="s">
        <v>1390</v>
      </c>
      <c r="C499" s="1" t="s">
        <v>359</v>
      </c>
      <c r="D499" s="2" t="s">
        <v>360</v>
      </c>
      <c r="E499" s="3">
        <f>DATE(2027,4,14)</f>
        <v>46491</v>
      </c>
    </row>
    <row r="500" spans="1:5">
      <c r="A500" s="2" t="s">
        <v>1391</v>
      </c>
      <c r="B500" s="1" t="s">
        <v>1392</v>
      </c>
      <c r="C500" s="1" t="s">
        <v>1393</v>
      </c>
      <c r="D500" s="2" t="s">
        <v>496</v>
      </c>
      <c r="E500" s="3">
        <f>DATE(2027,12,28)</f>
        <v>46749</v>
      </c>
    </row>
    <row r="501" spans="1:5">
      <c r="A501" s="2" t="s">
        <v>1394</v>
      </c>
      <c r="B501" s="1" t="s">
        <v>1395</v>
      </c>
      <c r="C501" s="1" t="s">
        <v>1396</v>
      </c>
      <c r="D501" s="2" t="s">
        <v>436</v>
      </c>
      <c r="E501" s="3">
        <f>DATE(2028,6,11)</f>
        <v>46915</v>
      </c>
    </row>
    <row r="502" spans="1:5">
      <c r="A502" s="2" t="s">
        <v>1397</v>
      </c>
      <c r="B502" s="1" t="s">
        <v>1398</v>
      </c>
      <c r="C502" s="1" t="s">
        <v>1291</v>
      </c>
      <c r="D502" s="2" t="s">
        <v>213</v>
      </c>
      <c r="E502" s="3">
        <f>DATE(2027,3,17)</f>
        <v>46463</v>
      </c>
    </row>
    <row r="503" spans="1:5">
      <c r="A503" s="2" t="s">
        <v>1399</v>
      </c>
      <c r="B503" s="1" t="s">
        <v>1400</v>
      </c>
      <c r="C503" s="1" t="s">
        <v>938</v>
      </c>
      <c r="D503" s="2" t="s">
        <v>939</v>
      </c>
      <c r="E503" s="3">
        <f>DATE(2026,3,29)</f>
        <v>46110</v>
      </c>
    </row>
    <row r="504" spans="1:5">
      <c r="A504" s="2" t="s">
        <v>1401</v>
      </c>
      <c r="B504" s="1" t="s">
        <v>1402</v>
      </c>
      <c r="C504" s="1" t="s">
        <v>1403</v>
      </c>
      <c r="D504" s="2" t="s">
        <v>201</v>
      </c>
      <c r="E504" s="3">
        <f>DATE(2028,7,9)</f>
        <v>46943</v>
      </c>
    </row>
    <row r="505" spans="1:5">
      <c r="A505" s="2" t="s">
        <v>1404</v>
      </c>
      <c r="B505" s="1" t="s">
        <v>1405</v>
      </c>
      <c r="C505" s="1" t="s">
        <v>1406</v>
      </c>
      <c r="D505" s="2" t="s">
        <v>40</v>
      </c>
      <c r="E505" s="3">
        <f>DATE(2025,10,15)</f>
        <v>45945</v>
      </c>
    </row>
    <row r="506" spans="1:5">
      <c r="A506" s="2" t="s">
        <v>1407</v>
      </c>
      <c r="B506" s="1" t="s">
        <v>1408</v>
      </c>
      <c r="C506" s="1" t="s">
        <v>1409</v>
      </c>
      <c r="D506" s="2" t="s">
        <v>135</v>
      </c>
      <c r="E506" s="3">
        <f>DATE(2026,2,17)</f>
        <v>46070</v>
      </c>
    </row>
    <row r="507" spans="1:5">
      <c r="A507" s="2" t="s">
        <v>1410</v>
      </c>
      <c r="B507" s="1" t="s">
        <v>1411</v>
      </c>
      <c r="C507" s="1" t="s">
        <v>1412</v>
      </c>
      <c r="D507" s="2" t="s">
        <v>638</v>
      </c>
      <c r="E507" s="3">
        <f>DATE(2028,5,13)</f>
        <v>46886</v>
      </c>
    </row>
    <row r="508" spans="1:5">
      <c r="A508" s="2" t="s">
        <v>1413</v>
      </c>
      <c r="B508" s="1" t="s">
        <v>1414</v>
      </c>
      <c r="C508" s="1" t="s">
        <v>789</v>
      </c>
      <c r="D508" s="2" t="s">
        <v>790</v>
      </c>
      <c r="E508" s="3">
        <f>DATE(2025,2,19)</f>
        <v>45707</v>
      </c>
    </row>
    <row r="509" spans="1:5">
      <c r="A509" s="2" t="s">
        <v>1415</v>
      </c>
      <c r="B509" s="1" t="s">
        <v>1416</v>
      </c>
      <c r="C509" s="1" t="s">
        <v>1417</v>
      </c>
      <c r="D509" s="2" t="s">
        <v>249</v>
      </c>
      <c r="E509" s="3">
        <f>DATE(2028,5,7)</f>
        <v>46880</v>
      </c>
    </row>
    <row r="510" spans="1:5">
      <c r="A510" s="2" t="s">
        <v>1418</v>
      </c>
      <c r="B510" s="1" t="s">
        <v>1419</v>
      </c>
      <c r="C510" s="1" t="s">
        <v>255</v>
      </c>
      <c r="D510" s="2" t="s">
        <v>256</v>
      </c>
      <c r="E510" s="3">
        <f>DATE(2026,7,20)</f>
        <v>46223</v>
      </c>
    </row>
    <row r="511" spans="1:5">
      <c r="A511" s="2" t="s">
        <v>1420</v>
      </c>
      <c r="B511" s="1" t="s">
        <v>1421</v>
      </c>
      <c r="C511" s="1" t="s">
        <v>548</v>
      </c>
      <c r="D511" s="2" t="s">
        <v>187</v>
      </c>
      <c r="E511" s="3">
        <f>DATE(2025,7,27)</f>
        <v>45865</v>
      </c>
    </row>
    <row r="512" spans="1:5">
      <c r="A512" s="2" t="s">
        <v>1422</v>
      </c>
      <c r="B512" s="1" t="s">
        <v>1421</v>
      </c>
      <c r="C512" s="1" t="s">
        <v>1423</v>
      </c>
      <c r="D512" s="2" t="s">
        <v>52</v>
      </c>
      <c r="E512" s="3">
        <f>DATE(2028,10,25)</f>
        <v>47051</v>
      </c>
    </row>
    <row r="513" spans="1:5">
      <c r="A513" s="2" t="s">
        <v>1424</v>
      </c>
      <c r="B513" s="1" t="s">
        <v>1421</v>
      </c>
      <c r="C513" s="1" t="s">
        <v>1425</v>
      </c>
      <c r="D513" s="2" t="s">
        <v>112</v>
      </c>
      <c r="E513" s="3">
        <f>DATE(2028,10,24)</f>
        <v>47050</v>
      </c>
    </row>
    <row r="514" spans="1:5">
      <c r="A514" s="2" t="s">
        <v>1426</v>
      </c>
      <c r="B514" s="1" t="s">
        <v>1427</v>
      </c>
      <c r="C514" s="1" t="s">
        <v>1428</v>
      </c>
      <c r="D514" s="2" t="s">
        <v>124</v>
      </c>
      <c r="E514" s="3">
        <f>DATE(2025,2,18)</f>
        <v>45706</v>
      </c>
    </row>
    <row r="515" spans="1:5">
      <c r="A515" s="2" t="s">
        <v>1429</v>
      </c>
      <c r="B515" s="1" t="s">
        <v>1427</v>
      </c>
      <c r="C515" s="1" t="s">
        <v>1430</v>
      </c>
      <c r="D515" s="2" t="s">
        <v>124</v>
      </c>
      <c r="E515" s="3">
        <f>DATE(2027,12,4)</f>
        <v>46725</v>
      </c>
    </row>
    <row r="516" spans="1:5">
      <c r="A516" s="2" t="s">
        <v>1431</v>
      </c>
      <c r="B516" s="1" t="s">
        <v>1432</v>
      </c>
      <c r="C516" s="1" t="s">
        <v>1433</v>
      </c>
      <c r="D516" s="2" t="s">
        <v>201</v>
      </c>
      <c r="E516" s="3">
        <f>DATE(2028,7,9)</f>
        <v>46943</v>
      </c>
    </row>
    <row r="517" spans="1:5">
      <c r="A517" s="2" t="s">
        <v>1434</v>
      </c>
      <c r="B517" s="1" t="s">
        <v>1435</v>
      </c>
      <c r="C517" s="1" t="s">
        <v>554</v>
      </c>
      <c r="D517" s="2" t="s">
        <v>139</v>
      </c>
      <c r="E517" s="3">
        <f>DATE(2025,4,30)</f>
        <v>45777</v>
      </c>
    </row>
    <row r="518" spans="1:5">
      <c r="A518" s="2" t="s">
        <v>1436</v>
      </c>
      <c r="B518" s="1" t="s">
        <v>1437</v>
      </c>
      <c r="C518" s="1" t="s">
        <v>938</v>
      </c>
      <c r="D518" s="2" t="s">
        <v>939</v>
      </c>
      <c r="E518" s="3">
        <f>DATE(2026,3,29)</f>
        <v>46110</v>
      </c>
    </row>
    <row r="519" spans="1:5">
      <c r="A519" s="2" t="s">
        <v>1438</v>
      </c>
      <c r="B519" s="1" t="s">
        <v>1439</v>
      </c>
      <c r="C519" s="1" t="s">
        <v>1440</v>
      </c>
      <c r="D519" s="2" t="s">
        <v>1040</v>
      </c>
      <c r="E519" s="3">
        <f>DATE(2026,9,30)</f>
        <v>46295</v>
      </c>
    </row>
    <row r="520" spans="1:5">
      <c r="A520" s="2" t="s">
        <v>1441</v>
      </c>
      <c r="B520" s="1" t="s">
        <v>1442</v>
      </c>
      <c r="C520" s="1" t="s">
        <v>1443</v>
      </c>
      <c r="D520" s="2" t="s">
        <v>709</v>
      </c>
      <c r="E520" s="3">
        <f>DATE(2025,5,19)</f>
        <v>45796</v>
      </c>
    </row>
    <row r="521" spans="1:5">
      <c r="A521" s="2" t="s">
        <v>1444</v>
      </c>
      <c r="B521" s="1" t="s">
        <v>1445</v>
      </c>
      <c r="C521" s="1" t="s">
        <v>614</v>
      </c>
      <c r="D521" s="2" t="s">
        <v>615</v>
      </c>
      <c r="E521" s="3">
        <f>DATE(2025,6,18)</f>
        <v>45826</v>
      </c>
    </row>
    <row r="522" spans="1:5">
      <c r="A522" s="2" t="s">
        <v>1446</v>
      </c>
      <c r="B522" s="1" t="s">
        <v>1447</v>
      </c>
      <c r="C522" s="1" t="s">
        <v>507</v>
      </c>
      <c r="D522" s="2" t="s">
        <v>508</v>
      </c>
      <c r="E522" s="3">
        <f>DATE(2026,2,10)</f>
        <v>46063</v>
      </c>
    </row>
    <row r="523" spans="1:5">
      <c r="A523" s="2" t="s">
        <v>1448</v>
      </c>
      <c r="B523" s="1" t="s">
        <v>1449</v>
      </c>
      <c r="C523" s="1" t="s">
        <v>1450</v>
      </c>
      <c r="D523" s="2" t="s">
        <v>880</v>
      </c>
      <c r="E523" s="3">
        <f>DATE(2026,2,5)</f>
        <v>46058</v>
      </c>
    </row>
    <row r="524" spans="1:5">
      <c r="A524" s="2" t="s">
        <v>1451</v>
      </c>
      <c r="B524" s="1" t="s">
        <v>1452</v>
      </c>
      <c r="C524" s="1" t="s">
        <v>507</v>
      </c>
      <c r="D524" s="2" t="s">
        <v>508</v>
      </c>
      <c r="E524" s="3">
        <f>DATE(2026,2,10)</f>
        <v>46063</v>
      </c>
    </row>
    <row r="525" spans="1:5">
      <c r="A525" s="2" t="s">
        <v>1453</v>
      </c>
      <c r="B525" s="1" t="s">
        <v>1452</v>
      </c>
      <c r="C525" s="1" t="s">
        <v>1454</v>
      </c>
      <c r="D525" s="2" t="s">
        <v>64</v>
      </c>
      <c r="E525" s="3">
        <f>DATE(2028,2,28)</f>
        <v>46811</v>
      </c>
    </row>
    <row r="526" spans="1:5">
      <c r="A526" s="2" t="s">
        <v>1455</v>
      </c>
      <c r="B526" s="1" t="s">
        <v>1456</v>
      </c>
      <c r="C526" s="1" t="s">
        <v>1457</v>
      </c>
      <c r="D526" s="2" t="s">
        <v>890</v>
      </c>
      <c r="E526" s="3">
        <f>DATE(2027,7,19)</f>
        <v>46587</v>
      </c>
    </row>
    <row r="527" spans="1:5">
      <c r="A527" s="2" t="s">
        <v>1458</v>
      </c>
      <c r="B527" s="1" t="s">
        <v>1459</v>
      </c>
      <c r="C527" s="1" t="s">
        <v>1460</v>
      </c>
      <c r="D527" s="2" t="s">
        <v>124</v>
      </c>
      <c r="E527" s="3">
        <f>DATE(2027,12,4)</f>
        <v>46725</v>
      </c>
    </row>
    <row r="528" spans="1:5">
      <c r="A528" s="2" t="s">
        <v>1461</v>
      </c>
      <c r="B528" s="1" t="s">
        <v>1459</v>
      </c>
      <c r="C528" s="1" t="s">
        <v>1462</v>
      </c>
      <c r="D528" s="2" t="s">
        <v>629</v>
      </c>
      <c r="E528" s="3">
        <f>DATE(2025,6,1)</f>
        <v>45809</v>
      </c>
    </row>
    <row r="529" spans="1:5">
      <c r="A529" s="2" t="s">
        <v>1463</v>
      </c>
      <c r="B529" s="1" t="s">
        <v>1464</v>
      </c>
      <c r="C529" s="1" t="s">
        <v>94</v>
      </c>
      <c r="D529" s="2" t="s">
        <v>17</v>
      </c>
      <c r="E529" s="3">
        <f>DATE(2026,11,7)</f>
        <v>46333</v>
      </c>
    </row>
    <row r="530" spans="1:5">
      <c r="A530" s="2" t="s">
        <v>1465</v>
      </c>
      <c r="B530" s="1" t="s">
        <v>1466</v>
      </c>
      <c r="C530" s="1" t="s">
        <v>1467</v>
      </c>
      <c r="D530" s="2" t="s">
        <v>205</v>
      </c>
      <c r="E530" s="3">
        <f>DATE(2028,1,15)</f>
        <v>46767</v>
      </c>
    </row>
    <row r="531" spans="1:5">
      <c r="A531" s="2" t="s">
        <v>1468</v>
      </c>
      <c r="B531" s="1" t="s">
        <v>1469</v>
      </c>
      <c r="C531" s="1" t="s">
        <v>1470</v>
      </c>
      <c r="D531" s="2" t="s">
        <v>1030</v>
      </c>
      <c r="E531" s="3">
        <f>DATE(2028,11,14)</f>
        <v>47071</v>
      </c>
    </row>
    <row r="532" spans="1:5">
      <c r="A532" s="2" t="s">
        <v>1471</v>
      </c>
      <c r="B532" s="1" t="s">
        <v>1472</v>
      </c>
      <c r="C532" s="1" t="s">
        <v>1473</v>
      </c>
      <c r="D532" s="2" t="s">
        <v>224</v>
      </c>
      <c r="E532" s="3">
        <f>DATE(2026,8,3)</f>
        <v>46237</v>
      </c>
    </row>
    <row r="533" spans="1:5">
      <c r="A533" s="2" t="s">
        <v>1474</v>
      </c>
      <c r="B533" s="1" t="s">
        <v>1475</v>
      </c>
      <c r="C533" s="1" t="s">
        <v>1476</v>
      </c>
      <c r="D533" s="2" t="s">
        <v>205</v>
      </c>
      <c r="E533" s="3">
        <f>DATE(2028,1,15)</f>
        <v>46767</v>
      </c>
    </row>
    <row r="534" spans="1:5">
      <c r="A534" s="2" t="s">
        <v>1477</v>
      </c>
      <c r="B534" s="1" t="s">
        <v>1478</v>
      </c>
      <c r="C534" s="1" t="s">
        <v>1479</v>
      </c>
      <c r="D534" s="2" t="s">
        <v>245</v>
      </c>
      <c r="E534" s="3">
        <f>DATE(2027,8,9)</f>
        <v>46608</v>
      </c>
    </row>
    <row r="535" spans="1:5">
      <c r="A535" s="2" t="s">
        <v>1480</v>
      </c>
      <c r="B535" s="1" t="s">
        <v>1481</v>
      </c>
      <c r="C535" s="1" t="s">
        <v>1482</v>
      </c>
      <c r="D535" s="2" t="s">
        <v>535</v>
      </c>
      <c r="E535" s="3">
        <f>DATE(2027,11,6)</f>
        <v>46697</v>
      </c>
    </row>
    <row r="536" spans="1:5">
      <c r="A536" s="2" t="s">
        <v>1483</v>
      </c>
      <c r="B536" s="1" t="s">
        <v>1484</v>
      </c>
      <c r="C536" s="1" t="s">
        <v>425</v>
      </c>
      <c r="D536" s="2" t="s">
        <v>426</v>
      </c>
      <c r="E536" s="3">
        <f>DATE(2027,7,19)</f>
        <v>46587</v>
      </c>
    </row>
    <row r="537" spans="1:5">
      <c r="A537" s="2" t="s">
        <v>1485</v>
      </c>
      <c r="B537" s="1" t="s">
        <v>1486</v>
      </c>
      <c r="C537" s="1" t="s">
        <v>482</v>
      </c>
      <c r="D537" s="2" t="s">
        <v>392</v>
      </c>
      <c r="E537" s="3">
        <f>DATE(2025,10,11)</f>
        <v>45941</v>
      </c>
    </row>
    <row r="538" spans="1:5">
      <c r="A538" s="2" t="s">
        <v>1487</v>
      </c>
      <c r="B538" s="1" t="s">
        <v>1488</v>
      </c>
      <c r="C538" s="1" t="s">
        <v>55</v>
      </c>
      <c r="D538" s="2" t="s">
        <v>56</v>
      </c>
      <c r="E538" s="3">
        <f>DATE(2026,7,8)</f>
        <v>46211</v>
      </c>
    </row>
    <row r="539" spans="1:5">
      <c r="A539" s="2" t="s">
        <v>1489</v>
      </c>
      <c r="B539" s="1" t="s">
        <v>1490</v>
      </c>
      <c r="C539" s="1" t="s">
        <v>1491</v>
      </c>
      <c r="D539" s="2" t="s">
        <v>201</v>
      </c>
      <c r="E539" s="3">
        <f>DATE(2028,7,9)</f>
        <v>46943</v>
      </c>
    </row>
    <row r="540" spans="1:5">
      <c r="A540" s="2" t="s">
        <v>1492</v>
      </c>
      <c r="B540" s="1" t="s">
        <v>1493</v>
      </c>
      <c r="C540" s="1" t="s">
        <v>1494</v>
      </c>
      <c r="D540" s="2" t="s">
        <v>300</v>
      </c>
      <c r="E540" s="3">
        <f>DATE(2025,6,2)</f>
        <v>45810</v>
      </c>
    </row>
    <row r="541" spans="1:5">
      <c r="A541" s="2" t="s">
        <v>1495</v>
      </c>
      <c r="B541" s="1" t="s">
        <v>1496</v>
      </c>
      <c r="C541" s="1" t="s">
        <v>216</v>
      </c>
      <c r="D541" s="2" t="s">
        <v>217</v>
      </c>
      <c r="E541" s="3">
        <f>DATE(2026,11,21)</f>
        <v>46347</v>
      </c>
    </row>
    <row r="542" spans="1:5">
      <c r="A542" s="2" t="s">
        <v>1497</v>
      </c>
      <c r="B542" s="1" t="s">
        <v>1498</v>
      </c>
      <c r="C542" s="1" t="s">
        <v>1499</v>
      </c>
      <c r="D542" s="2" t="s">
        <v>245</v>
      </c>
      <c r="E542" s="3">
        <f>DATE(2027,8,9)</f>
        <v>46608</v>
      </c>
    </row>
    <row r="543" spans="1:5">
      <c r="A543" s="2" t="s">
        <v>1500</v>
      </c>
      <c r="B543" s="1" t="s">
        <v>1501</v>
      </c>
      <c r="C543" s="1" t="s">
        <v>978</v>
      </c>
      <c r="D543" s="2" t="s">
        <v>308</v>
      </c>
      <c r="E543" s="3">
        <f>DATE(2025,11,2)</f>
        <v>45963</v>
      </c>
    </row>
    <row r="544" spans="1:5">
      <c r="A544" s="2" t="s">
        <v>1502</v>
      </c>
      <c r="B544" s="1" t="s">
        <v>1503</v>
      </c>
      <c r="C544" s="1" t="s">
        <v>507</v>
      </c>
      <c r="D544" s="2" t="s">
        <v>508</v>
      </c>
      <c r="E544" s="3">
        <f>DATE(2026,2,10)</f>
        <v>46063</v>
      </c>
    </row>
    <row r="545" spans="1:5">
      <c r="A545" s="2" t="s">
        <v>1504</v>
      </c>
      <c r="B545" s="1" t="s">
        <v>1505</v>
      </c>
      <c r="C545" s="1" t="s">
        <v>1506</v>
      </c>
      <c r="D545" s="2" t="s">
        <v>249</v>
      </c>
      <c r="E545" s="3">
        <f>DATE(2028,5,7)</f>
        <v>46880</v>
      </c>
    </row>
    <row r="546" spans="1:5">
      <c r="A546" s="2" t="s">
        <v>1507</v>
      </c>
      <c r="B546" s="1" t="s">
        <v>1508</v>
      </c>
      <c r="C546" s="1" t="s">
        <v>1509</v>
      </c>
      <c r="D546" s="2" t="s">
        <v>1510</v>
      </c>
      <c r="E546" s="3">
        <f>DATE(2026,2,28)</f>
        <v>46081</v>
      </c>
    </row>
    <row r="547" spans="1:5">
      <c r="A547" s="2" t="s">
        <v>1511</v>
      </c>
      <c r="B547" s="1" t="s">
        <v>1512</v>
      </c>
      <c r="C547" s="1" t="s">
        <v>115</v>
      </c>
      <c r="D547" s="2" t="s">
        <v>116</v>
      </c>
      <c r="E547" s="3">
        <f>DATE(2026,12,20)</f>
        <v>46376</v>
      </c>
    </row>
    <row r="548" spans="1:5">
      <c r="A548" s="2" t="s">
        <v>1513</v>
      </c>
      <c r="B548" s="1" t="s">
        <v>1514</v>
      </c>
      <c r="C548" s="1" t="s">
        <v>898</v>
      </c>
      <c r="D548" s="2" t="s">
        <v>135</v>
      </c>
      <c r="E548" s="3">
        <f>DATE(2026,2,17)</f>
        <v>46070</v>
      </c>
    </row>
    <row r="549" spans="1:5">
      <c r="A549" s="2" t="s">
        <v>1515</v>
      </c>
      <c r="B549" s="1" t="s">
        <v>1516</v>
      </c>
      <c r="C549" s="1" t="s">
        <v>348</v>
      </c>
      <c r="D549" s="2" t="s">
        <v>349</v>
      </c>
      <c r="E549" s="3">
        <f>DATE(2025,8,12)</f>
        <v>45881</v>
      </c>
    </row>
    <row r="550" spans="1:5">
      <c r="A550" s="2" t="s">
        <v>1517</v>
      </c>
      <c r="B550" s="1" t="s">
        <v>1518</v>
      </c>
      <c r="C550" s="1" t="s">
        <v>1519</v>
      </c>
      <c r="D550" s="2" t="s">
        <v>411</v>
      </c>
      <c r="E550" s="3">
        <f>DATE(2028,11,13)</f>
        <v>47070</v>
      </c>
    </row>
    <row r="551" spans="1:5">
      <c r="A551" s="2" t="s">
        <v>1520</v>
      </c>
      <c r="B551" s="1" t="s">
        <v>1521</v>
      </c>
      <c r="C551" s="1" t="s">
        <v>1522</v>
      </c>
      <c r="D551" s="2" t="s">
        <v>1523</v>
      </c>
      <c r="E551" s="3">
        <f>DATE(2026,3,5)</f>
        <v>46086</v>
      </c>
    </row>
    <row r="552" spans="1:5">
      <c r="A552" s="2" t="s">
        <v>1524</v>
      </c>
      <c r="B552" s="1" t="s">
        <v>1525</v>
      </c>
      <c r="C552" s="1" t="s">
        <v>1526</v>
      </c>
      <c r="D552" s="2" t="s">
        <v>205</v>
      </c>
      <c r="E552" s="3">
        <f>DATE(2028,1,15)</f>
        <v>46767</v>
      </c>
    </row>
    <row r="553" spans="1:5">
      <c r="A553" s="2" t="s">
        <v>1527</v>
      </c>
      <c r="B553" s="1" t="s">
        <v>1528</v>
      </c>
      <c r="C553" s="1" t="s">
        <v>175</v>
      </c>
      <c r="D553" s="2" t="s">
        <v>176</v>
      </c>
      <c r="E553" s="3">
        <f>DATE(2026,5,26)</f>
        <v>46168</v>
      </c>
    </row>
    <row r="554" spans="1:5">
      <c r="A554" s="2" t="s">
        <v>1529</v>
      </c>
      <c r="B554" s="1" t="s">
        <v>1530</v>
      </c>
      <c r="C554" s="1" t="s">
        <v>824</v>
      </c>
      <c r="D554" s="2" t="s">
        <v>558</v>
      </c>
      <c r="E554" s="3">
        <f>DATE(2028,7,15)</f>
        <v>46949</v>
      </c>
    </row>
    <row r="555" spans="1:5">
      <c r="A555" s="2" t="s">
        <v>1531</v>
      </c>
      <c r="B555" s="1" t="s">
        <v>1532</v>
      </c>
      <c r="C555" s="1" t="s">
        <v>1533</v>
      </c>
      <c r="D555" s="2" t="s">
        <v>890</v>
      </c>
      <c r="E555" s="3">
        <f>DATE(2027,7,19)</f>
        <v>46587</v>
      </c>
    </row>
    <row r="556" spans="1:5">
      <c r="A556" s="2" t="s">
        <v>1534</v>
      </c>
      <c r="B556" s="1" t="s">
        <v>1535</v>
      </c>
      <c r="C556" s="1" t="s">
        <v>285</v>
      </c>
      <c r="D556" s="2" t="s">
        <v>286</v>
      </c>
      <c r="E556" s="3">
        <f>DATE(2027,4,20)</f>
        <v>46497</v>
      </c>
    </row>
    <row r="557" spans="1:5">
      <c r="A557" s="2" t="s">
        <v>1536</v>
      </c>
      <c r="B557" s="1" t="s">
        <v>1537</v>
      </c>
      <c r="C557" s="1" t="s">
        <v>978</v>
      </c>
      <c r="D557" s="2" t="s">
        <v>308</v>
      </c>
      <c r="E557" s="3">
        <f>DATE(2025,11,2)</f>
        <v>45963</v>
      </c>
    </row>
    <row r="558" spans="1:5">
      <c r="A558" s="2" t="s">
        <v>1538</v>
      </c>
      <c r="B558" s="1" t="s">
        <v>1539</v>
      </c>
      <c r="C558" s="1" t="s">
        <v>1540</v>
      </c>
      <c r="D558" s="2" t="s">
        <v>1541</v>
      </c>
      <c r="E558" s="3">
        <f>DATE(2027,11,8)</f>
        <v>46699</v>
      </c>
    </row>
    <row r="559" spans="1:5">
      <c r="A559" s="2" t="s">
        <v>1542</v>
      </c>
      <c r="B559" s="1" t="s">
        <v>1543</v>
      </c>
      <c r="C559" s="1" t="s">
        <v>1544</v>
      </c>
      <c r="D559" s="2" t="s">
        <v>52</v>
      </c>
      <c r="E559" s="3">
        <f>DATE(2028,10,25)</f>
        <v>47051</v>
      </c>
    </row>
    <row r="560" spans="1:5">
      <c r="A560" s="2" t="s">
        <v>1545</v>
      </c>
      <c r="B560" s="1" t="s">
        <v>1546</v>
      </c>
      <c r="C560" s="1" t="s">
        <v>601</v>
      </c>
      <c r="D560" s="2" t="s">
        <v>602</v>
      </c>
      <c r="E560" s="3">
        <f>DATE(2028,7,29)</f>
        <v>46963</v>
      </c>
    </row>
    <row r="561" spans="1:5">
      <c r="A561" s="2" t="s">
        <v>1547</v>
      </c>
      <c r="B561" s="1" t="s">
        <v>1548</v>
      </c>
      <c r="C561" s="1" t="s">
        <v>1284</v>
      </c>
      <c r="D561" s="2" t="s">
        <v>1285</v>
      </c>
      <c r="E561" s="3">
        <f>DATE(2025,12,27)</f>
        <v>46018</v>
      </c>
    </row>
    <row r="562" spans="1:5">
      <c r="A562" s="2" t="s">
        <v>1549</v>
      </c>
      <c r="B562" s="1" t="s">
        <v>1550</v>
      </c>
      <c r="C562" s="1" t="s">
        <v>1551</v>
      </c>
      <c r="D562" s="2" t="s">
        <v>400</v>
      </c>
      <c r="E562" s="3">
        <f>DATE(2027,5,25)</f>
        <v>46532</v>
      </c>
    </row>
    <row r="563" spans="1:5">
      <c r="A563" s="2" t="s">
        <v>1552</v>
      </c>
      <c r="B563" s="1" t="s">
        <v>1550</v>
      </c>
      <c r="C563" s="1" t="s">
        <v>1553</v>
      </c>
      <c r="D563" s="2" t="s">
        <v>213</v>
      </c>
      <c r="E563" s="3">
        <f>DATE(2027,3,17)</f>
        <v>46463</v>
      </c>
    </row>
    <row r="564" spans="1:5">
      <c r="A564" s="2" t="s">
        <v>1554</v>
      </c>
      <c r="B564" s="1" t="s">
        <v>1555</v>
      </c>
      <c r="C564" s="1" t="s">
        <v>285</v>
      </c>
      <c r="D564" s="2" t="s">
        <v>286</v>
      </c>
      <c r="E564" s="3">
        <f>DATE(2027,4,20)</f>
        <v>46497</v>
      </c>
    </row>
    <row r="565" spans="1:5">
      <c r="A565" s="2" t="s">
        <v>1556</v>
      </c>
      <c r="B565" s="1" t="s">
        <v>1557</v>
      </c>
      <c r="C565" s="1" t="s">
        <v>55</v>
      </c>
      <c r="D565" s="2" t="s">
        <v>56</v>
      </c>
      <c r="E565" s="3">
        <f>DATE(2026,7,8)</f>
        <v>46211</v>
      </c>
    </row>
    <row r="566" spans="1:5">
      <c r="A566" s="2" t="s">
        <v>1558</v>
      </c>
      <c r="B566" s="1" t="s">
        <v>1559</v>
      </c>
      <c r="C566" s="1" t="s">
        <v>1560</v>
      </c>
      <c r="D566" s="2" t="s">
        <v>854</v>
      </c>
      <c r="E566" s="3">
        <f>DATE(2025,3,19)</f>
        <v>45735</v>
      </c>
    </row>
    <row r="567" spans="1:5">
      <c r="A567" s="2" t="s">
        <v>1561</v>
      </c>
      <c r="B567" s="1" t="s">
        <v>1562</v>
      </c>
      <c r="C567" s="1" t="s">
        <v>425</v>
      </c>
      <c r="D567" s="2" t="s">
        <v>426</v>
      </c>
      <c r="E567" s="3">
        <f>DATE(2027,7,19)</f>
        <v>46587</v>
      </c>
    </row>
    <row r="568" spans="1:5">
      <c r="A568" s="2" t="s">
        <v>1563</v>
      </c>
      <c r="B568" s="1" t="s">
        <v>1564</v>
      </c>
      <c r="C568" s="1" t="s">
        <v>1565</v>
      </c>
      <c r="D568" s="2" t="s">
        <v>52</v>
      </c>
      <c r="E568" s="3">
        <f>DATE(2028,10,25)</f>
        <v>47051</v>
      </c>
    </row>
    <row r="569" spans="1:5">
      <c r="A569" s="2" t="s">
        <v>1566</v>
      </c>
      <c r="B569" s="1" t="s">
        <v>1567</v>
      </c>
      <c r="C569" s="1" t="s">
        <v>1568</v>
      </c>
      <c r="D569" s="2" t="s">
        <v>40</v>
      </c>
      <c r="E569" s="3">
        <f>DATE(2025,10,15)</f>
        <v>45945</v>
      </c>
    </row>
    <row r="570" spans="1:5">
      <c r="A570" s="2" t="s">
        <v>1569</v>
      </c>
      <c r="B570" s="1" t="s">
        <v>1570</v>
      </c>
      <c r="C570" s="1" t="s">
        <v>853</v>
      </c>
      <c r="D570" s="2" t="s">
        <v>854</v>
      </c>
      <c r="E570" s="3">
        <f>DATE(2026,3,19)</f>
        <v>46100</v>
      </c>
    </row>
    <row r="571" spans="1:5">
      <c r="A571" s="2" t="s">
        <v>1571</v>
      </c>
      <c r="B571" s="1" t="s">
        <v>1572</v>
      </c>
      <c r="C571" s="1" t="s">
        <v>1573</v>
      </c>
      <c r="D571" s="2" t="s">
        <v>996</v>
      </c>
      <c r="E571" s="3">
        <f>DATE(2025,6,23)</f>
        <v>45831</v>
      </c>
    </row>
    <row r="572" spans="1:5">
      <c r="A572" s="2" t="s">
        <v>1574</v>
      </c>
      <c r="B572" s="1" t="s">
        <v>1575</v>
      </c>
      <c r="C572" s="1" t="s">
        <v>1576</v>
      </c>
      <c r="D572" s="2" t="s">
        <v>1510</v>
      </c>
      <c r="E572" s="3">
        <f>DATE(2026,2,28)</f>
        <v>46081</v>
      </c>
    </row>
    <row r="573" spans="1:5">
      <c r="A573" s="2" t="s">
        <v>1577</v>
      </c>
      <c r="B573" s="1" t="s">
        <v>1578</v>
      </c>
      <c r="C573" s="1" t="s">
        <v>1579</v>
      </c>
      <c r="D573" s="2" t="s">
        <v>187</v>
      </c>
      <c r="E573" s="3">
        <f>DATE(2025,7,27)</f>
        <v>45865</v>
      </c>
    </row>
    <row r="574" spans="1:5">
      <c r="A574" s="2" t="s">
        <v>1580</v>
      </c>
      <c r="B574" s="1" t="s">
        <v>1578</v>
      </c>
      <c r="C574" s="1" t="s">
        <v>1581</v>
      </c>
      <c r="D574" s="2" t="s">
        <v>765</v>
      </c>
      <c r="E574" s="3">
        <f>DATE(2026,10,7)</f>
        <v>46302</v>
      </c>
    </row>
    <row r="575" spans="1:5">
      <c r="A575" s="2" t="s">
        <v>1582</v>
      </c>
      <c r="B575" s="1" t="s">
        <v>1578</v>
      </c>
      <c r="C575" s="1" t="s">
        <v>1583</v>
      </c>
      <c r="D575" s="2" t="s">
        <v>52</v>
      </c>
      <c r="E575" s="3">
        <f>DATE(2028,10,25)</f>
        <v>47051</v>
      </c>
    </row>
    <row r="576" spans="1:5">
      <c r="A576" s="2" t="s">
        <v>1584</v>
      </c>
      <c r="B576" s="1" t="s">
        <v>1585</v>
      </c>
      <c r="C576" s="1" t="s">
        <v>1586</v>
      </c>
      <c r="D576" s="2" t="s">
        <v>187</v>
      </c>
      <c r="E576" s="3">
        <f>DATE(2025,7,27)</f>
        <v>45865</v>
      </c>
    </row>
    <row r="577" spans="1:5">
      <c r="A577" s="2" t="s">
        <v>1587</v>
      </c>
      <c r="B577" s="1" t="s">
        <v>1585</v>
      </c>
      <c r="C577" s="1" t="s">
        <v>1588</v>
      </c>
      <c r="D577" s="2" t="s">
        <v>996</v>
      </c>
      <c r="E577" s="3">
        <f>DATE(2025,6,23)</f>
        <v>45831</v>
      </c>
    </row>
    <row r="578" spans="1:5">
      <c r="A578" s="2" t="s">
        <v>1589</v>
      </c>
      <c r="B578" s="1" t="s">
        <v>1590</v>
      </c>
      <c r="C578" s="1" t="s">
        <v>1591</v>
      </c>
      <c r="D578" s="2" t="s">
        <v>135</v>
      </c>
      <c r="E578" s="3">
        <f>DATE(2026,2,17)</f>
        <v>46070</v>
      </c>
    </row>
    <row r="579" spans="1:5">
      <c r="A579" s="2" t="s">
        <v>1592</v>
      </c>
      <c r="B579" s="1" t="s">
        <v>1593</v>
      </c>
      <c r="C579" s="1" t="s">
        <v>1594</v>
      </c>
      <c r="D579" s="2" t="s">
        <v>143</v>
      </c>
      <c r="E579" s="3">
        <f>DATE(2026,1,17)</f>
        <v>46039</v>
      </c>
    </row>
    <row r="580" spans="1:5">
      <c r="A580" s="2" t="s">
        <v>1595</v>
      </c>
      <c r="B580" s="1" t="s">
        <v>1596</v>
      </c>
      <c r="C580" s="1" t="s">
        <v>1594</v>
      </c>
      <c r="D580" s="2" t="s">
        <v>143</v>
      </c>
      <c r="E580" s="3">
        <f>DATE(2026,1,17)</f>
        <v>46039</v>
      </c>
    </row>
    <row r="581" spans="1:5">
      <c r="A581" s="2" t="s">
        <v>1597</v>
      </c>
      <c r="B581" s="1" t="s">
        <v>1598</v>
      </c>
      <c r="C581" s="1" t="s">
        <v>1599</v>
      </c>
      <c r="D581" s="2" t="s">
        <v>469</v>
      </c>
      <c r="E581" s="3">
        <f>DATE(2026,2,15)</f>
        <v>46068</v>
      </c>
    </row>
    <row r="582" spans="1:5">
      <c r="A582" s="2" t="s">
        <v>1600</v>
      </c>
      <c r="B582" s="1" t="s">
        <v>1601</v>
      </c>
      <c r="C582" s="1" t="s">
        <v>370</v>
      </c>
      <c r="D582" s="2" t="s">
        <v>371</v>
      </c>
      <c r="E582" s="3">
        <f>DATE(2026,11,22)</f>
        <v>46348</v>
      </c>
    </row>
    <row r="583" spans="1:5">
      <c r="A583" s="2" t="s">
        <v>1602</v>
      </c>
      <c r="B583" s="1" t="s">
        <v>1603</v>
      </c>
      <c r="C583" s="1" t="s">
        <v>1604</v>
      </c>
      <c r="D583" s="2" t="s">
        <v>353</v>
      </c>
      <c r="E583" s="3">
        <f>DATE(2025,5,28)</f>
        <v>45805</v>
      </c>
    </row>
    <row r="584" spans="1:5">
      <c r="A584" s="2" t="s">
        <v>1605</v>
      </c>
      <c r="B584" s="1" t="s">
        <v>1606</v>
      </c>
      <c r="C584" s="1" t="s">
        <v>425</v>
      </c>
      <c r="D584" s="2" t="s">
        <v>426</v>
      </c>
      <c r="E584" s="3">
        <f>DATE(2027,7,19)</f>
        <v>46587</v>
      </c>
    </row>
    <row r="585" spans="1:5">
      <c r="A585" s="2" t="s">
        <v>1607</v>
      </c>
      <c r="B585" s="1" t="s">
        <v>1608</v>
      </c>
      <c r="C585" s="1" t="s">
        <v>961</v>
      </c>
      <c r="D585" s="2" t="s">
        <v>64</v>
      </c>
      <c r="E585" s="3">
        <f>DATE(2028,2,28)</f>
        <v>46811</v>
      </c>
    </row>
    <row r="586" spans="1:5">
      <c r="A586" s="2" t="s">
        <v>1609</v>
      </c>
      <c r="B586" s="1" t="s">
        <v>1610</v>
      </c>
      <c r="C586" s="1" t="s">
        <v>1611</v>
      </c>
      <c r="D586" s="2" t="s">
        <v>176</v>
      </c>
      <c r="E586" s="3">
        <f>DATE(2026,5,26)</f>
        <v>46168</v>
      </c>
    </row>
    <row r="587" spans="1:5">
      <c r="A587" s="2" t="s">
        <v>1612</v>
      </c>
      <c r="B587" s="1" t="s">
        <v>1613</v>
      </c>
      <c r="C587" s="1" t="s">
        <v>1614</v>
      </c>
      <c r="D587" s="2" t="s">
        <v>88</v>
      </c>
      <c r="E587" s="3">
        <f>DATE(2028,3,27)</f>
        <v>46839</v>
      </c>
    </row>
    <row r="588" spans="1:5">
      <c r="A588" s="2" t="s">
        <v>1615</v>
      </c>
      <c r="B588" s="1" t="s">
        <v>1616</v>
      </c>
      <c r="C588" s="1" t="s">
        <v>1617</v>
      </c>
      <c r="D588" s="2" t="s">
        <v>674</v>
      </c>
      <c r="E588" s="3">
        <f>DATE(2026,4,19)</f>
        <v>46131</v>
      </c>
    </row>
    <row r="589" spans="1:5">
      <c r="A589" s="2" t="s">
        <v>1618</v>
      </c>
      <c r="B589" s="1" t="s">
        <v>1619</v>
      </c>
      <c r="C589" s="1" t="s">
        <v>1620</v>
      </c>
      <c r="D589" s="2" t="s">
        <v>558</v>
      </c>
      <c r="E589" s="3">
        <f>DATE(2028,7,15)</f>
        <v>46949</v>
      </c>
    </row>
    <row r="590" spans="1:5">
      <c r="A590" s="2" t="s">
        <v>1621</v>
      </c>
      <c r="B590" s="1" t="s">
        <v>1622</v>
      </c>
      <c r="C590" s="1" t="s">
        <v>1623</v>
      </c>
      <c r="D590" s="2" t="s">
        <v>213</v>
      </c>
      <c r="E590" s="3">
        <f>DATE(2027,3,17)</f>
        <v>46463</v>
      </c>
    </row>
    <row r="591" spans="1:5">
      <c r="A591" s="2" t="s">
        <v>1624</v>
      </c>
      <c r="B591" s="1" t="s">
        <v>1625</v>
      </c>
      <c r="C591" s="1" t="s">
        <v>862</v>
      </c>
      <c r="D591" s="2" t="s">
        <v>796</v>
      </c>
      <c r="E591" s="3">
        <f>DATE(2025,11,29)</f>
        <v>45990</v>
      </c>
    </row>
    <row r="592" spans="1:5">
      <c r="A592" s="2" t="s">
        <v>1626</v>
      </c>
      <c r="B592" s="1" t="s">
        <v>1627</v>
      </c>
      <c r="C592" s="1" t="s">
        <v>59</v>
      </c>
      <c r="D592" s="2" t="s">
        <v>60</v>
      </c>
      <c r="E592" s="3">
        <f>DATE(2027,3,24)</f>
        <v>46470</v>
      </c>
    </row>
    <row r="593" spans="1:5">
      <c r="A593" s="2" t="s">
        <v>1628</v>
      </c>
      <c r="B593" s="1" t="s">
        <v>1629</v>
      </c>
      <c r="C593" s="1" t="s">
        <v>1630</v>
      </c>
      <c r="D593" s="2" t="s">
        <v>64</v>
      </c>
      <c r="E593" s="3">
        <f>DATE(2028,2,28)</f>
        <v>46811</v>
      </c>
    </row>
    <row r="594" spans="1:5">
      <c r="A594" s="2" t="s">
        <v>1631</v>
      </c>
      <c r="B594" s="1" t="s">
        <v>1632</v>
      </c>
      <c r="C594" s="1" t="s">
        <v>175</v>
      </c>
      <c r="D594" s="2" t="s">
        <v>176</v>
      </c>
      <c r="E594" s="3">
        <f>DATE(2026,5,26)</f>
        <v>46168</v>
      </c>
    </row>
    <row r="595" spans="1:5">
      <c r="A595" s="2" t="s">
        <v>1633</v>
      </c>
      <c r="B595" s="1" t="s">
        <v>1634</v>
      </c>
      <c r="C595" s="1" t="s">
        <v>1635</v>
      </c>
      <c r="D595" s="2" t="s">
        <v>40</v>
      </c>
      <c r="E595" s="3">
        <f>DATE(2025,10,15)</f>
        <v>45945</v>
      </c>
    </row>
    <row r="596" spans="1:5">
      <c r="A596" s="2" t="s">
        <v>1636</v>
      </c>
      <c r="B596" s="1" t="s">
        <v>1637</v>
      </c>
      <c r="C596" s="1" t="s">
        <v>244</v>
      </c>
      <c r="D596" s="2" t="s">
        <v>245</v>
      </c>
      <c r="E596" s="3">
        <f>DATE(2027,8,9)</f>
        <v>46608</v>
      </c>
    </row>
    <row r="597" spans="1:5">
      <c r="A597" s="2" t="s">
        <v>1638</v>
      </c>
      <c r="B597" s="1" t="s">
        <v>1639</v>
      </c>
      <c r="C597" s="1" t="s">
        <v>507</v>
      </c>
      <c r="D597" s="2" t="s">
        <v>508</v>
      </c>
      <c r="E597" s="3">
        <f>DATE(2026,2,10)</f>
        <v>46063</v>
      </c>
    </row>
    <row r="598" spans="1:5">
      <c r="A598" s="2" t="s">
        <v>1640</v>
      </c>
      <c r="B598" s="1" t="s">
        <v>1641</v>
      </c>
      <c r="C598" s="1" t="s">
        <v>101</v>
      </c>
      <c r="D598" s="2" t="s">
        <v>102</v>
      </c>
      <c r="E598" s="3">
        <f>DATE(2025,3,24)</f>
        <v>45740</v>
      </c>
    </row>
    <row r="599" spans="1:5">
      <c r="A599" s="2" t="s">
        <v>1642</v>
      </c>
      <c r="B599" s="1" t="s">
        <v>1643</v>
      </c>
      <c r="C599" s="1" t="s">
        <v>1644</v>
      </c>
      <c r="D599" s="2" t="s">
        <v>619</v>
      </c>
      <c r="E599" s="3">
        <f>DATE(2027,5,3)</f>
        <v>46510</v>
      </c>
    </row>
    <row r="600" spans="1:5">
      <c r="A600" s="2" t="s">
        <v>1645</v>
      </c>
      <c r="B600" s="1" t="s">
        <v>1646</v>
      </c>
      <c r="C600" s="1" t="s">
        <v>1647</v>
      </c>
      <c r="D600" s="2" t="s">
        <v>201</v>
      </c>
      <c r="E600" s="3">
        <f>DATE(2028,7,9)</f>
        <v>46943</v>
      </c>
    </row>
    <row r="601" spans="1:5">
      <c r="A601" s="2" t="s">
        <v>1648</v>
      </c>
      <c r="B601" s="1" t="s">
        <v>1649</v>
      </c>
      <c r="C601" s="1" t="s">
        <v>1650</v>
      </c>
      <c r="D601" s="2" t="s">
        <v>353</v>
      </c>
      <c r="E601" s="3">
        <f>DATE(2026,5,28)</f>
        <v>46170</v>
      </c>
    </row>
    <row r="602" spans="1:5">
      <c r="A602" s="2" t="s">
        <v>1651</v>
      </c>
      <c r="B602" s="1" t="s">
        <v>1652</v>
      </c>
      <c r="C602" s="1" t="s">
        <v>1653</v>
      </c>
      <c r="D602" s="2" t="s">
        <v>162</v>
      </c>
      <c r="E602" s="3">
        <f>DATE(2026,8,15)</f>
        <v>46249</v>
      </c>
    </row>
    <row r="603" spans="1:5">
      <c r="A603" s="2" t="s">
        <v>1654</v>
      </c>
      <c r="B603" s="1" t="s">
        <v>1655</v>
      </c>
      <c r="C603" s="1" t="s">
        <v>75</v>
      </c>
      <c r="D603" s="2" t="s">
        <v>76</v>
      </c>
      <c r="E603" s="3">
        <f>DATE(2027,2,3)</f>
        <v>46421</v>
      </c>
    </row>
    <row r="604" spans="1:5">
      <c r="A604" s="2" t="s">
        <v>1656</v>
      </c>
      <c r="B604" s="1" t="s">
        <v>1657</v>
      </c>
      <c r="C604" s="1" t="s">
        <v>71</v>
      </c>
      <c r="D604" s="2" t="s">
        <v>72</v>
      </c>
      <c r="E604" s="3">
        <f>DATE(2025,3,26)</f>
        <v>45742</v>
      </c>
    </row>
    <row r="605" spans="1:5">
      <c r="A605" s="2" t="s">
        <v>1658</v>
      </c>
      <c r="B605" s="1" t="s">
        <v>1659</v>
      </c>
      <c r="C605" s="1" t="s">
        <v>321</v>
      </c>
      <c r="D605" s="2" t="s">
        <v>28</v>
      </c>
      <c r="E605" s="3">
        <f>DATE(2027,8,18)</f>
        <v>46617</v>
      </c>
    </row>
    <row r="606" spans="1:5">
      <c r="A606" s="2" t="s">
        <v>1660</v>
      </c>
      <c r="B606" s="1" t="s">
        <v>1661</v>
      </c>
      <c r="C606" s="1" t="s">
        <v>1662</v>
      </c>
      <c r="D606" s="2" t="s">
        <v>72</v>
      </c>
      <c r="E606" s="3">
        <f>DATE(2026,3,26)</f>
        <v>46107</v>
      </c>
    </row>
    <row r="607" spans="1:5">
      <c r="A607" s="2" t="s">
        <v>1663</v>
      </c>
      <c r="B607" s="1" t="s">
        <v>1664</v>
      </c>
      <c r="C607" s="1" t="s">
        <v>1665</v>
      </c>
      <c r="D607" s="2" t="s">
        <v>201</v>
      </c>
      <c r="E607" s="3">
        <f>DATE(2028,7,9)</f>
        <v>46943</v>
      </c>
    </row>
    <row r="608" spans="1:5">
      <c r="A608" s="2" t="s">
        <v>1666</v>
      </c>
      <c r="B608" s="1" t="s">
        <v>1667</v>
      </c>
      <c r="C608" s="1" t="s">
        <v>654</v>
      </c>
      <c r="D608" s="2" t="s">
        <v>655</v>
      </c>
      <c r="E608" s="3">
        <f>DATE(2028,2,5)</f>
        <v>46788</v>
      </c>
    </row>
    <row r="609" spans="1:5">
      <c r="A609" s="2" t="s">
        <v>1668</v>
      </c>
      <c r="B609" s="1" t="s">
        <v>1669</v>
      </c>
      <c r="C609" s="1" t="s">
        <v>1670</v>
      </c>
      <c r="D609" s="2" t="s">
        <v>473</v>
      </c>
      <c r="E609" s="3">
        <f>DATE(2025,5,31)</f>
        <v>45808</v>
      </c>
    </row>
    <row r="610" spans="1:5">
      <c r="A610" s="2" t="s">
        <v>1671</v>
      </c>
      <c r="B610" s="1" t="s">
        <v>1672</v>
      </c>
      <c r="C610" s="1" t="s">
        <v>1673</v>
      </c>
      <c r="D610" s="2" t="s">
        <v>638</v>
      </c>
      <c r="E610" s="3">
        <f>DATE(2028,5,13)</f>
        <v>46886</v>
      </c>
    </row>
    <row r="611" spans="1:5">
      <c r="A611" s="2" t="s">
        <v>1674</v>
      </c>
      <c r="B611" s="1" t="s">
        <v>1675</v>
      </c>
      <c r="C611" s="1" t="s">
        <v>1676</v>
      </c>
      <c r="D611" s="2" t="s">
        <v>868</v>
      </c>
      <c r="E611" s="3">
        <f>DATE(2026,10,7)</f>
        <v>46302</v>
      </c>
    </row>
    <row r="612" spans="1:5">
      <c r="A612" s="2" t="s">
        <v>1677</v>
      </c>
      <c r="B612" s="1" t="s">
        <v>1678</v>
      </c>
      <c r="C612" s="1" t="s">
        <v>1679</v>
      </c>
      <c r="D612" s="2" t="s">
        <v>72</v>
      </c>
      <c r="E612" s="3">
        <f>DATE(2026,3,26)</f>
        <v>46107</v>
      </c>
    </row>
    <row r="613" spans="1:5">
      <c r="A613" s="2" t="s">
        <v>1680</v>
      </c>
      <c r="B613" s="1" t="s">
        <v>1681</v>
      </c>
      <c r="C613" s="1" t="s">
        <v>359</v>
      </c>
      <c r="D613" s="2" t="s">
        <v>360</v>
      </c>
      <c r="E613" s="3">
        <f>DATE(2027,4,14)</f>
        <v>46491</v>
      </c>
    </row>
    <row r="614" spans="1:5">
      <c r="A614" s="2" t="s">
        <v>1682</v>
      </c>
      <c r="B614" s="1" t="s">
        <v>1683</v>
      </c>
      <c r="C614" s="1" t="s">
        <v>75</v>
      </c>
      <c r="D614" s="2" t="s">
        <v>76</v>
      </c>
      <c r="E614" s="3">
        <f>DATE(2027,2,3)</f>
        <v>46421</v>
      </c>
    </row>
    <row r="615" spans="1:5">
      <c r="A615" s="2" t="s">
        <v>1684</v>
      </c>
      <c r="B615" s="1" t="s">
        <v>1685</v>
      </c>
      <c r="C615" s="1" t="s">
        <v>1686</v>
      </c>
      <c r="D615" s="2" t="s">
        <v>139</v>
      </c>
      <c r="E615" s="3">
        <f>DATE(2025,4,30)</f>
        <v>45777</v>
      </c>
    </row>
    <row r="616" spans="1:5">
      <c r="A616" s="2" t="s">
        <v>1687</v>
      </c>
      <c r="B616" s="1" t="s">
        <v>1688</v>
      </c>
      <c r="C616" s="1" t="s">
        <v>1689</v>
      </c>
      <c r="D616" s="2" t="s">
        <v>1690</v>
      </c>
      <c r="E616" s="3">
        <f>DATE(2028,6,25)</f>
        <v>46929</v>
      </c>
    </row>
    <row r="617" spans="1:5">
      <c r="A617" s="2" t="s">
        <v>1691</v>
      </c>
      <c r="B617" s="1" t="s">
        <v>1692</v>
      </c>
      <c r="C617" s="1" t="s">
        <v>1693</v>
      </c>
      <c r="D617" s="2" t="s">
        <v>558</v>
      </c>
      <c r="E617" s="3">
        <f>DATE(2028,7,15)</f>
        <v>46949</v>
      </c>
    </row>
    <row r="618" spans="1:5">
      <c r="A618" s="2" t="s">
        <v>1694</v>
      </c>
      <c r="B618" s="1" t="s">
        <v>1692</v>
      </c>
      <c r="C618" s="1" t="s">
        <v>1695</v>
      </c>
      <c r="D618" s="2" t="s">
        <v>728</v>
      </c>
      <c r="E618" s="3">
        <f>DATE(2027,6,30)</f>
        <v>46568</v>
      </c>
    </row>
    <row r="619" spans="1:5">
      <c r="A619" s="2" t="s">
        <v>1696</v>
      </c>
      <c r="B619" s="1" t="s">
        <v>1692</v>
      </c>
      <c r="C619" s="1" t="s">
        <v>1697</v>
      </c>
      <c r="D619" s="2" t="s">
        <v>396</v>
      </c>
      <c r="E619" s="3">
        <f>DATE(2026,4,30)</f>
        <v>46142</v>
      </c>
    </row>
    <row r="620" spans="1:5">
      <c r="A620" s="2" t="s">
        <v>1698</v>
      </c>
      <c r="B620" s="1" t="s">
        <v>1699</v>
      </c>
      <c r="C620" s="1" t="s">
        <v>461</v>
      </c>
      <c r="D620" s="2" t="s">
        <v>462</v>
      </c>
      <c r="E620" s="3">
        <f>DATE(2027,6,16)</f>
        <v>46554</v>
      </c>
    </row>
    <row r="621" spans="1:5">
      <c r="A621" s="2" t="s">
        <v>1700</v>
      </c>
      <c r="B621" s="1" t="s">
        <v>1701</v>
      </c>
      <c r="C621" s="1" t="s">
        <v>79</v>
      </c>
      <c r="D621" s="2" t="s">
        <v>80</v>
      </c>
      <c r="E621" s="3">
        <f>DATE(2025,8,9)</f>
        <v>45878</v>
      </c>
    </row>
    <row r="622" spans="1:5">
      <c r="A622" s="2" t="s">
        <v>1702</v>
      </c>
      <c r="B622" s="1" t="s">
        <v>1703</v>
      </c>
      <c r="C622" s="1" t="s">
        <v>324</v>
      </c>
      <c r="D622" s="2" t="s">
        <v>325</v>
      </c>
      <c r="E622" s="3">
        <f>DATE(2025,11,16)</f>
        <v>45977</v>
      </c>
    </row>
    <row r="623" spans="1:5">
      <c r="A623" s="2" t="s">
        <v>1704</v>
      </c>
      <c r="B623" s="1" t="s">
        <v>1705</v>
      </c>
      <c r="C623" s="1" t="s">
        <v>1706</v>
      </c>
      <c r="D623" s="2" t="s">
        <v>112</v>
      </c>
      <c r="E623" s="3">
        <f>DATE(2028,10,24)</f>
        <v>47050</v>
      </c>
    </row>
    <row r="624" spans="1:5">
      <c r="A624" s="2" t="s">
        <v>1707</v>
      </c>
      <c r="B624" s="1" t="s">
        <v>1708</v>
      </c>
      <c r="C624" s="1" t="s">
        <v>1133</v>
      </c>
      <c r="D624" s="2" t="s">
        <v>91</v>
      </c>
      <c r="E624" s="3">
        <f>DATE(2028,4,4)</f>
        <v>46847</v>
      </c>
    </row>
    <row r="625" spans="1:5">
      <c r="A625" s="2" t="s">
        <v>1709</v>
      </c>
      <c r="B625" s="1" t="s">
        <v>1708</v>
      </c>
      <c r="C625" s="1" t="s">
        <v>1710</v>
      </c>
      <c r="D625" s="2" t="s">
        <v>527</v>
      </c>
      <c r="E625" s="3">
        <f>DATE(2028,3,29)</f>
        <v>46841</v>
      </c>
    </row>
    <row r="626" spans="1:5">
      <c r="A626" s="2" t="s">
        <v>1711</v>
      </c>
      <c r="B626" s="1" t="s">
        <v>1712</v>
      </c>
      <c r="C626" s="1" t="s">
        <v>454</v>
      </c>
      <c r="D626" s="2" t="s">
        <v>455</v>
      </c>
      <c r="E626" s="3">
        <f>DATE(2025,4,22)</f>
        <v>45769</v>
      </c>
    </row>
    <row r="627" spans="1:5">
      <c r="A627" s="2" t="s">
        <v>1713</v>
      </c>
      <c r="B627" s="1" t="s">
        <v>1714</v>
      </c>
      <c r="C627" s="1" t="s">
        <v>1715</v>
      </c>
      <c r="D627" s="2" t="s">
        <v>796</v>
      </c>
      <c r="E627" s="3">
        <f>DATE(2025,11,29)</f>
        <v>45990</v>
      </c>
    </row>
    <row r="628" spans="1:5">
      <c r="A628" s="2" t="s">
        <v>1716</v>
      </c>
      <c r="B628" s="1" t="s">
        <v>1717</v>
      </c>
      <c r="C628" s="1" t="s">
        <v>673</v>
      </c>
      <c r="D628" s="2" t="s">
        <v>674</v>
      </c>
      <c r="E628" s="3">
        <f>DATE(2026,4,19)</f>
        <v>46131</v>
      </c>
    </row>
    <row r="629" spans="1:5">
      <c r="A629" s="2" t="s">
        <v>1718</v>
      </c>
      <c r="B629" s="1" t="s">
        <v>1719</v>
      </c>
      <c r="C629" s="1" t="s">
        <v>1720</v>
      </c>
      <c r="D629" s="2" t="s">
        <v>245</v>
      </c>
      <c r="E629" s="3">
        <f>DATE(2027,8,9)</f>
        <v>46608</v>
      </c>
    </row>
    <row r="630" spans="1:5">
      <c r="A630" s="2" t="s">
        <v>1721</v>
      </c>
      <c r="B630" s="1" t="s">
        <v>1722</v>
      </c>
      <c r="C630" s="1" t="s">
        <v>1723</v>
      </c>
      <c r="D630" s="2" t="s">
        <v>173</v>
      </c>
      <c r="E630" s="3">
        <f>DATE(2026,5,26)</f>
        <v>46168</v>
      </c>
    </row>
    <row r="631" spans="1:5">
      <c r="A631" s="2" t="s">
        <v>1724</v>
      </c>
      <c r="B631" s="1" t="s">
        <v>1725</v>
      </c>
      <c r="C631" s="1" t="s">
        <v>43</v>
      </c>
      <c r="D631" s="2" t="s">
        <v>44</v>
      </c>
      <c r="E631" s="3">
        <f>DATE(2027,1,13)</f>
        <v>46400</v>
      </c>
    </row>
    <row r="632" spans="1:5">
      <c r="A632" s="2" t="s">
        <v>1726</v>
      </c>
      <c r="B632" s="1" t="s">
        <v>1727</v>
      </c>
      <c r="C632" s="1" t="s">
        <v>1728</v>
      </c>
      <c r="D632" s="2" t="s">
        <v>1541</v>
      </c>
      <c r="E632" s="3">
        <f>DATE(2027,11,8)</f>
        <v>46699</v>
      </c>
    </row>
    <row r="633" spans="1:5">
      <c r="A633" s="2" t="s">
        <v>1729</v>
      </c>
      <c r="B633" s="1" t="s">
        <v>1730</v>
      </c>
      <c r="C633" s="1" t="s">
        <v>379</v>
      </c>
      <c r="D633" s="2" t="s">
        <v>13</v>
      </c>
      <c r="E633" s="3">
        <f>DATE(2028,2,27)</f>
        <v>46810</v>
      </c>
    </row>
    <row r="634" spans="1:5">
      <c r="A634" s="2" t="s">
        <v>1731</v>
      </c>
      <c r="B634" s="1" t="s">
        <v>1732</v>
      </c>
      <c r="C634" s="1" t="s">
        <v>1733</v>
      </c>
      <c r="D634" s="2" t="s">
        <v>890</v>
      </c>
      <c r="E634" s="3">
        <f>DATE(2027,7,19)</f>
        <v>46587</v>
      </c>
    </row>
    <row r="635" spans="1:5">
      <c r="A635" s="2" t="s">
        <v>1734</v>
      </c>
      <c r="B635" s="1" t="s">
        <v>1735</v>
      </c>
      <c r="C635" s="1" t="s">
        <v>1736</v>
      </c>
      <c r="D635" s="2" t="s">
        <v>531</v>
      </c>
      <c r="E635" s="3">
        <f>DATE(2027,10,6)</f>
        <v>46666</v>
      </c>
    </row>
    <row r="636" spans="1:5">
      <c r="A636" s="2" t="s">
        <v>1737</v>
      </c>
      <c r="B636" s="1" t="s">
        <v>1735</v>
      </c>
      <c r="C636" s="1" t="s">
        <v>1738</v>
      </c>
      <c r="D636" s="2" t="s">
        <v>124</v>
      </c>
      <c r="E636" s="3">
        <f>DATE(2027,12,4)</f>
        <v>46725</v>
      </c>
    </row>
    <row r="637" spans="1:5">
      <c r="A637" s="2" t="s">
        <v>1739</v>
      </c>
      <c r="B637" s="1" t="s">
        <v>1740</v>
      </c>
      <c r="C637" s="1" t="s">
        <v>1741</v>
      </c>
      <c r="D637" s="2" t="s">
        <v>455</v>
      </c>
      <c r="E637" s="3">
        <f>DATE(2025,4,22)</f>
        <v>45769</v>
      </c>
    </row>
    <row r="638" spans="1:5">
      <c r="A638" s="2" t="s">
        <v>1742</v>
      </c>
      <c r="B638" s="1" t="s">
        <v>1740</v>
      </c>
      <c r="C638" s="1" t="s">
        <v>1743</v>
      </c>
      <c r="D638" s="2" t="s">
        <v>24</v>
      </c>
      <c r="E638" s="3">
        <f>DATE(2025,8,8)</f>
        <v>45877</v>
      </c>
    </row>
    <row r="639" spans="1:5">
      <c r="A639" s="2" t="s">
        <v>1744</v>
      </c>
      <c r="B639" s="1" t="s">
        <v>1740</v>
      </c>
      <c r="C639" s="1" t="s">
        <v>348</v>
      </c>
      <c r="D639" s="2" t="s">
        <v>349</v>
      </c>
      <c r="E639" s="3">
        <f>DATE(2025,8,12)</f>
        <v>45881</v>
      </c>
    </row>
    <row r="640" spans="1:5">
      <c r="A640" s="2" t="s">
        <v>1745</v>
      </c>
      <c r="B640" s="1" t="s">
        <v>1740</v>
      </c>
      <c r="C640" s="1" t="s">
        <v>255</v>
      </c>
      <c r="D640" s="2" t="s">
        <v>256</v>
      </c>
      <c r="E640" s="3">
        <f>DATE(2025,7,20)</f>
        <v>45858</v>
      </c>
    </row>
    <row r="641" spans="1:5">
      <c r="A641" s="2" t="s">
        <v>1746</v>
      </c>
      <c r="B641" s="1" t="s">
        <v>1747</v>
      </c>
      <c r="C641" s="1" t="s">
        <v>1748</v>
      </c>
      <c r="D641" s="2" t="s">
        <v>245</v>
      </c>
      <c r="E641" s="3">
        <f>DATE(2027,8,9)</f>
        <v>46608</v>
      </c>
    </row>
    <row r="642" spans="1:5">
      <c r="A642" s="2" t="s">
        <v>1749</v>
      </c>
      <c r="B642" s="1" t="s">
        <v>1750</v>
      </c>
      <c r="C642" s="1" t="s">
        <v>285</v>
      </c>
      <c r="D642" s="2" t="s">
        <v>286</v>
      </c>
      <c r="E642" s="3">
        <f>DATE(2027,4,20)</f>
        <v>46497</v>
      </c>
    </row>
    <row r="643" spans="1:5">
      <c r="A643" s="2" t="s">
        <v>1751</v>
      </c>
      <c r="B643" s="1" t="s">
        <v>1752</v>
      </c>
      <c r="C643" s="1" t="s">
        <v>1753</v>
      </c>
      <c r="D643" s="2" t="s">
        <v>135</v>
      </c>
      <c r="E643" s="3">
        <f>DATE(2026,2,17)</f>
        <v>46070</v>
      </c>
    </row>
    <row r="644" spans="1:5">
      <c r="A644" s="2" t="s">
        <v>1754</v>
      </c>
      <c r="B644" s="1" t="s">
        <v>1755</v>
      </c>
      <c r="C644" s="1" t="s">
        <v>548</v>
      </c>
      <c r="D644" s="2" t="s">
        <v>187</v>
      </c>
      <c r="E644" s="3">
        <f>DATE(2025,7,27)</f>
        <v>45865</v>
      </c>
    </row>
    <row r="645" spans="1:5">
      <c r="A645" s="2" t="s">
        <v>1756</v>
      </c>
      <c r="B645" s="1" t="s">
        <v>1757</v>
      </c>
      <c r="C645" s="1" t="s">
        <v>175</v>
      </c>
      <c r="D645" s="2" t="s">
        <v>176</v>
      </c>
      <c r="E645" s="3">
        <f>DATE(2026,5,26)</f>
        <v>46168</v>
      </c>
    </row>
    <row r="646" spans="1:5">
      <c r="A646" s="2" t="s">
        <v>1758</v>
      </c>
      <c r="B646" s="1" t="s">
        <v>1759</v>
      </c>
      <c r="C646" s="1" t="s">
        <v>1760</v>
      </c>
      <c r="D646" s="2" t="s">
        <v>241</v>
      </c>
      <c r="E646" s="3">
        <f>DATE(2028,2,12)</f>
        <v>46795</v>
      </c>
    </row>
    <row r="647" spans="1:5">
      <c r="A647" s="2" t="s">
        <v>1761</v>
      </c>
      <c r="B647" s="1" t="s">
        <v>1762</v>
      </c>
      <c r="C647" s="1" t="s">
        <v>161</v>
      </c>
      <c r="D647" s="2" t="s">
        <v>162</v>
      </c>
      <c r="E647" s="3">
        <f>DATE(2026,8,15)</f>
        <v>46249</v>
      </c>
    </row>
    <row r="648" spans="1:5">
      <c r="A648" s="2" t="s">
        <v>1763</v>
      </c>
      <c r="B648" s="1" t="s">
        <v>1764</v>
      </c>
      <c r="C648" s="1" t="s">
        <v>1765</v>
      </c>
      <c r="D648" s="2" t="s">
        <v>135</v>
      </c>
      <c r="E648" s="3">
        <f>DATE(2026,2,17)</f>
        <v>46070</v>
      </c>
    </row>
    <row r="649" spans="1:5">
      <c r="A649" s="2" t="s">
        <v>1766</v>
      </c>
      <c r="B649" s="1" t="s">
        <v>1767</v>
      </c>
      <c r="C649" s="1" t="s">
        <v>1768</v>
      </c>
      <c r="D649" s="2" t="s">
        <v>135</v>
      </c>
      <c r="E649" s="3">
        <f>DATE(2026,2,17)</f>
        <v>46070</v>
      </c>
    </row>
    <row r="650" spans="1:5">
      <c r="A650" s="2" t="s">
        <v>1769</v>
      </c>
      <c r="B650" s="1" t="s">
        <v>1770</v>
      </c>
      <c r="C650" s="1" t="s">
        <v>1771</v>
      </c>
      <c r="D650" s="2" t="s">
        <v>542</v>
      </c>
      <c r="E650" s="3">
        <f>DATE(2027,12,29)</f>
        <v>46750</v>
      </c>
    </row>
    <row r="651" spans="1:5">
      <c r="A651" s="2" t="s">
        <v>1772</v>
      </c>
      <c r="B651" s="1" t="s">
        <v>1773</v>
      </c>
      <c r="C651" s="1" t="s">
        <v>1774</v>
      </c>
      <c r="D651" s="2" t="s">
        <v>542</v>
      </c>
      <c r="E651" s="3">
        <f>DATE(2027,12,29)</f>
        <v>46750</v>
      </c>
    </row>
    <row r="652" spans="1:5">
      <c r="A652" s="2" t="s">
        <v>1775</v>
      </c>
      <c r="B652" s="1" t="s">
        <v>1773</v>
      </c>
      <c r="C652" s="1" t="s">
        <v>1776</v>
      </c>
      <c r="D652" s="2" t="s">
        <v>124</v>
      </c>
      <c r="E652" s="3">
        <f>DATE(2025,2,18)</f>
        <v>45706</v>
      </c>
    </row>
    <row r="653" spans="1:5">
      <c r="A653" s="2" t="s">
        <v>1777</v>
      </c>
      <c r="B653" s="1" t="s">
        <v>1773</v>
      </c>
      <c r="C653" s="1" t="s">
        <v>1105</v>
      </c>
      <c r="D653" s="2" t="s">
        <v>124</v>
      </c>
      <c r="E653" s="3">
        <f>DATE(2027,12,4)</f>
        <v>46725</v>
      </c>
    </row>
    <row r="654" spans="1:5">
      <c r="A654" s="2" t="s">
        <v>1778</v>
      </c>
      <c r="B654" s="1" t="s">
        <v>1779</v>
      </c>
      <c r="C654" s="1" t="s">
        <v>507</v>
      </c>
      <c r="D654" s="2" t="s">
        <v>508</v>
      </c>
      <c r="E654" s="3">
        <f>DATE(2026,2,10)</f>
        <v>46063</v>
      </c>
    </row>
    <row r="655" spans="1:5">
      <c r="A655" s="2" t="s">
        <v>1780</v>
      </c>
      <c r="B655" s="1" t="s">
        <v>1781</v>
      </c>
      <c r="C655" s="1" t="s">
        <v>1782</v>
      </c>
      <c r="D655" s="2" t="s">
        <v>120</v>
      </c>
      <c r="E655" s="3">
        <f>DATE(2025,12,28)</f>
        <v>46019</v>
      </c>
    </row>
    <row r="656" spans="1:5">
      <c r="A656" s="2" t="s">
        <v>1783</v>
      </c>
      <c r="B656" s="1" t="s">
        <v>1784</v>
      </c>
      <c r="C656" s="1" t="s">
        <v>175</v>
      </c>
      <c r="D656" s="2" t="s">
        <v>176</v>
      </c>
      <c r="E656" s="3">
        <f>DATE(2026,5,26)</f>
        <v>46168</v>
      </c>
    </row>
    <row r="657" spans="1:5">
      <c r="A657" s="2" t="s">
        <v>1785</v>
      </c>
      <c r="B657" s="1" t="s">
        <v>1786</v>
      </c>
      <c r="C657" s="1" t="s">
        <v>1787</v>
      </c>
      <c r="D657" s="2" t="s">
        <v>602</v>
      </c>
      <c r="E657" s="3">
        <f>DATE(2028,7,29)</f>
        <v>46963</v>
      </c>
    </row>
    <row r="658" spans="1:5">
      <c r="A658" s="2" t="s">
        <v>1788</v>
      </c>
      <c r="B658" s="1" t="s">
        <v>1789</v>
      </c>
      <c r="C658" s="1" t="s">
        <v>1790</v>
      </c>
      <c r="D658" s="2" t="s">
        <v>173</v>
      </c>
      <c r="E658" s="3">
        <f>DATE(2026,5,26)</f>
        <v>46168</v>
      </c>
    </row>
    <row r="659" spans="1:5">
      <c r="A659" s="2" t="s">
        <v>1791</v>
      </c>
      <c r="B659" s="1" t="s">
        <v>1792</v>
      </c>
      <c r="C659" s="1" t="s">
        <v>1793</v>
      </c>
      <c r="D659" s="2" t="s">
        <v>224</v>
      </c>
      <c r="E659" s="3">
        <f>DATE(2026,8,3)</f>
        <v>46237</v>
      </c>
    </row>
    <row r="660" spans="1:5">
      <c r="A660" s="2" t="s">
        <v>1794</v>
      </c>
      <c r="B660" s="1" t="s">
        <v>1795</v>
      </c>
      <c r="C660" s="1" t="s">
        <v>1796</v>
      </c>
      <c r="D660" s="2" t="s">
        <v>124</v>
      </c>
      <c r="E660" s="3">
        <f>DATE(2027,12,4)</f>
        <v>46725</v>
      </c>
    </row>
    <row r="661" spans="1:5">
      <c r="A661" s="2" t="s">
        <v>1797</v>
      </c>
      <c r="B661" s="1" t="s">
        <v>1795</v>
      </c>
      <c r="C661" s="1" t="s">
        <v>1798</v>
      </c>
      <c r="D661" s="2" t="s">
        <v>1799</v>
      </c>
      <c r="E661" s="3">
        <f>DATE(2025,4,6)</f>
        <v>45753</v>
      </c>
    </row>
    <row r="662" spans="1:5">
      <c r="A662" s="2" t="s">
        <v>1800</v>
      </c>
      <c r="B662" s="1" t="s">
        <v>1795</v>
      </c>
      <c r="C662" s="1" t="s">
        <v>802</v>
      </c>
      <c r="D662" s="2" t="s">
        <v>803</v>
      </c>
      <c r="E662" s="3">
        <f>DATE(2025,11,16)</f>
        <v>45977</v>
      </c>
    </row>
    <row r="663" spans="1:5">
      <c r="A663" s="2" t="s">
        <v>1801</v>
      </c>
      <c r="B663" s="1" t="s">
        <v>1802</v>
      </c>
      <c r="C663" s="1" t="s">
        <v>1803</v>
      </c>
      <c r="D663" s="2" t="s">
        <v>124</v>
      </c>
      <c r="E663" s="3">
        <f>DATE(2027,12,4)</f>
        <v>46725</v>
      </c>
    </row>
    <row r="664" spans="1:5">
      <c r="A664" s="2" t="s">
        <v>1804</v>
      </c>
      <c r="B664" s="1" t="s">
        <v>1805</v>
      </c>
      <c r="C664" s="1" t="s">
        <v>1806</v>
      </c>
      <c r="D664" s="2" t="s">
        <v>629</v>
      </c>
      <c r="E664" s="3">
        <f>DATE(2025,6,1)</f>
        <v>45809</v>
      </c>
    </row>
    <row r="665" spans="1:5">
      <c r="A665" s="2" t="s">
        <v>1807</v>
      </c>
      <c r="B665" s="1" t="s">
        <v>1808</v>
      </c>
      <c r="C665" s="1" t="s">
        <v>1150</v>
      </c>
      <c r="D665" s="2" t="s">
        <v>629</v>
      </c>
      <c r="E665" s="3">
        <f>DATE(2025,6,1)</f>
        <v>45809</v>
      </c>
    </row>
    <row r="666" spans="1:5">
      <c r="A666" s="2" t="s">
        <v>1809</v>
      </c>
      <c r="B666" s="1" t="s">
        <v>1810</v>
      </c>
      <c r="C666" s="1" t="s">
        <v>1811</v>
      </c>
      <c r="D666" s="2" t="s">
        <v>558</v>
      </c>
      <c r="E666" s="3">
        <f>DATE(2028,7,15)</f>
        <v>46949</v>
      </c>
    </row>
    <row r="667" spans="1:5">
      <c r="A667" s="2" t="s">
        <v>1812</v>
      </c>
      <c r="B667" s="1" t="s">
        <v>1813</v>
      </c>
      <c r="C667" s="1" t="s">
        <v>1308</v>
      </c>
      <c r="D667" s="2" t="s">
        <v>241</v>
      </c>
      <c r="E667" s="3">
        <f>DATE(2028,2,12)</f>
        <v>46795</v>
      </c>
    </row>
    <row r="668" spans="1:5">
      <c r="A668" s="2" t="s">
        <v>1814</v>
      </c>
      <c r="B668" s="1" t="s">
        <v>1815</v>
      </c>
      <c r="C668" s="1" t="s">
        <v>727</v>
      </c>
      <c r="D668" s="2" t="s">
        <v>728</v>
      </c>
      <c r="E668" s="3">
        <f>DATE(2027,6,30)</f>
        <v>46568</v>
      </c>
    </row>
    <row r="669" spans="1:5">
      <c r="A669" s="2" t="s">
        <v>1816</v>
      </c>
      <c r="B669" s="1" t="s">
        <v>1817</v>
      </c>
      <c r="C669" s="1" t="s">
        <v>727</v>
      </c>
      <c r="D669" s="2" t="s">
        <v>728</v>
      </c>
      <c r="E669" s="3">
        <f>DATE(2027,6,30)</f>
        <v>46568</v>
      </c>
    </row>
    <row r="670" spans="1:5">
      <c r="A670" s="2" t="s">
        <v>1818</v>
      </c>
      <c r="B670" s="1" t="s">
        <v>1819</v>
      </c>
      <c r="C670" s="1" t="s">
        <v>150</v>
      </c>
      <c r="D670" s="2" t="s">
        <v>151</v>
      </c>
      <c r="E670" s="3">
        <f>DATE(2028,5,29)</f>
        <v>46902</v>
      </c>
    </row>
    <row r="671" spans="1:5">
      <c r="A671" s="2" t="s">
        <v>1820</v>
      </c>
      <c r="B671" s="1" t="s">
        <v>1821</v>
      </c>
      <c r="C671" s="1" t="s">
        <v>1822</v>
      </c>
      <c r="D671" s="2" t="s">
        <v>376</v>
      </c>
      <c r="E671" s="3">
        <f>DATE(2025,8,27)</f>
        <v>45896</v>
      </c>
    </row>
    <row r="672" spans="1:5">
      <c r="A672" s="2" t="s">
        <v>1823</v>
      </c>
      <c r="B672" s="1" t="s">
        <v>1824</v>
      </c>
      <c r="C672" s="1" t="s">
        <v>1825</v>
      </c>
      <c r="D672" s="2" t="s">
        <v>796</v>
      </c>
      <c r="E672" s="3">
        <f>DATE(2025,11,29)</f>
        <v>45990</v>
      </c>
    </row>
    <row r="673" spans="1:5">
      <c r="A673" s="2" t="s">
        <v>1826</v>
      </c>
      <c r="B673" s="1" t="s">
        <v>1827</v>
      </c>
      <c r="C673" s="1" t="s">
        <v>507</v>
      </c>
      <c r="D673" s="2" t="s">
        <v>508</v>
      </c>
      <c r="E673" s="3">
        <f>DATE(2026,2,10)</f>
        <v>46063</v>
      </c>
    </row>
    <row r="674" spans="1:5">
      <c r="A674" s="2" t="s">
        <v>1828</v>
      </c>
      <c r="B674" s="1" t="s">
        <v>1829</v>
      </c>
      <c r="C674" s="1" t="s">
        <v>1743</v>
      </c>
      <c r="D674" s="2" t="s">
        <v>24</v>
      </c>
      <c r="E674" s="3">
        <f>DATE(2026,8,8)</f>
        <v>46242</v>
      </c>
    </row>
    <row r="675" spans="1:5">
      <c r="A675" s="2" t="s">
        <v>1830</v>
      </c>
      <c r="B675" s="1" t="s">
        <v>1831</v>
      </c>
      <c r="C675" s="1" t="s">
        <v>161</v>
      </c>
      <c r="D675" s="2" t="s">
        <v>162</v>
      </c>
      <c r="E675" s="3">
        <f>DATE(2026,8,15)</f>
        <v>46249</v>
      </c>
    </row>
    <row r="676" spans="1:5">
      <c r="A676" s="2" t="s">
        <v>1832</v>
      </c>
      <c r="B676" s="1" t="s">
        <v>1833</v>
      </c>
      <c r="C676" s="1" t="s">
        <v>1834</v>
      </c>
      <c r="D676" s="2" t="s">
        <v>176</v>
      </c>
      <c r="E676" s="3">
        <f>DATE(2026,5,26)</f>
        <v>46168</v>
      </c>
    </row>
    <row r="677" spans="1:5">
      <c r="A677" s="2" t="s">
        <v>1835</v>
      </c>
      <c r="B677" s="1" t="s">
        <v>1836</v>
      </c>
      <c r="C677" s="1" t="s">
        <v>938</v>
      </c>
      <c r="D677" s="2" t="s">
        <v>939</v>
      </c>
      <c r="E677" s="3">
        <f>DATE(2026,3,29)</f>
        <v>46110</v>
      </c>
    </row>
    <row r="678" spans="1:5">
      <c r="A678" s="2" t="s">
        <v>1837</v>
      </c>
      <c r="B678" s="1" t="s">
        <v>1836</v>
      </c>
      <c r="C678" s="1" t="s">
        <v>1284</v>
      </c>
      <c r="D678" s="2" t="s">
        <v>1285</v>
      </c>
      <c r="E678" s="3">
        <f>DATE(2025,12,27)</f>
        <v>46018</v>
      </c>
    </row>
    <row r="679" spans="1:5">
      <c r="A679" s="2" t="s">
        <v>1838</v>
      </c>
      <c r="B679" s="1" t="s">
        <v>1839</v>
      </c>
      <c r="C679" s="1" t="s">
        <v>1840</v>
      </c>
      <c r="D679" s="2" t="s">
        <v>586</v>
      </c>
      <c r="E679" s="3">
        <f>DATE(2025,12,7)</f>
        <v>45998</v>
      </c>
    </row>
    <row r="680" spans="1:5">
      <c r="A680" s="2" t="s">
        <v>1841</v>
      </c>
      <c r="B680" s="1" t="s">
        <v>1842</v>
      </c>
      <c r="C680" s="1" t="s">
        <v>1843</v>
      </c>
      <c r="D680" s="2" t="s">
        <v>237</v>
      </c>
      <c r="E680" s="3">
        <f>DATE(2026,6,3)</f>
        <v>46176</v>
      </c>
    </row>
    <row r="681" spans="1:5">
      <c r="A681" s="2" t="s">
        <v>1844</v>
      </c>
      <c r="B681" s="1" t="s">
        <v>1842</v>
      </c>
      <c r="C681" s="1" t="s">
        <v>1845</v>
      </c>
      <c r="D681" s="2" t="s">
        <v>839</v>
      </c>
      <c r="E681" s="3">
        <f>DATE(2026,2,1)</f>
        <v>46054</v>
      </c>
    </row>
    <row r="682" spans="1:5">
      <c r="A682" s="2" t="s">
        <v>1846</v>
      </c>
      <c r="B682" s="1" t="s">
        <v>1847</v>
      </c>
      <c r="C682" s="1" t="s">
        <v>764</v>
      </c>
      <c r="D682" s="2" t="s">
        <v>765</v>
      </c>
      <c r="E682" s="3">
        <f>DATE(2026,10,7)</f>
        <v>46302</v>
      </c>
    </row>
    <row r="683" spans="1:5">
      <c r="A683" s="2" t="s">
        <v>1848</v>
      </c>
      <c r="B683" s="1" t="s">
        <v>1849</v>
      </c>
      <c r="C683" s="1" t="s">
        <v>1850</v>
      </c>
      <c r="D683" s="2" t="s">
        <v>1236</v>
      </c>
      <c r="E683" s="3">
        <f>DATE(2027,2,10)</f>
        <v>46428</v>
      </c>
    </row>
    <row r="684" spans="1:5">
      <c r="A684" s="2" t="s">
        <v>1851</v>
      </c>
      <c r="B684" s="1" t="s">
        <v>1852</v>
      </c>
      <c r="C684" s="1" t="s">
        <v>115</v>
      </c>
      <c r="D684" s="2" t="s">
        <v>116</v>
      </c>
      <c r="E684" s="3">
        <f>DATE(2026,12,20)</f>
        <v>46376</v>
      </c>
    </row>
    <row r="685" spans="1:5">
      <c r="A685" s="2" t="s">
        <v>1853</v>
      </c>
      <c r="B685" s="1" t="s">
        <v>1854</v>
      </c>
      <c r="C685" s="1" t="s">
        <v>1284</v>
      </c>
      <c r="D685" s="2" t="s">
        <v>1285</v>
      </c>
      <c r="E685" s="3">
        <f>DATE(2025,12,27)</f>
        <v>46018</v>
      </c>
    </row>
    <row r="686" spans="1:5">
      <c r="A686" s="2" t="s">
        <v>1855</v>
      </c>
      <c r="B686" s="1" t="s">
        <v>1856</v>
      </c>
      <c r="C686" s="1" t="s">
        <v>1857</v>
      </c>
      <c r="D686" s="2" t="s">
        <v>245</v>
      </c>
      <c r="E686" s="3">
        <f>DATE(2027,8,9)</f>
        <v>46608</v>
      </c>
    </row>
    <row r="687" spans="1:5">
      <c r="A687" s="2" t="s">
        <v>1858</v>
      </c>
      <c r="B687" s="1" t="s">
        <v>1859</v>
      </c>
      <c r="C687" s="1" t="s">
        <v>1860</v>
      </c>
      <c r="D687" s="2" t="s">
        <v>1236</v>
      </c>
      <c r="E687" s="3">
        <f>DATE(2027,2,10)</f>
        <v>46428</v>
      </c>
    </row>
    <row r="688" spans="1:5">
      <c r="A688" s="2" t="s">
        <v>1861</v>
      </c>
      <c r="B688" s="1" t="s">
        <v>1862</v>
      </c>
      <c r="C688" s="1" t="s">
        <v>248</v>
      </c>
      <c r="D688" s="2" t="s">
        <v>249</v>
      </c>
      <c r="E688" s="3">
        <f>DATE(2028,5,7)</f>
        <v>46880</v>
      </c>
    </row>
    <row r="689" spans="1:5">
      <c r="A689" s="2" t="s">
        <v>1863</v>
      </c>
      <c r="B689" s="1" t="s">
        <v>1864</v>
      </c>
      <c r="C689" s="1" t="s">
        <v>75</v>
      </c>
      <c r="D689" s="2" t="s">
        <v>76</v>
      </c>
      <c r="E689" s="3">
        <f>DATE(2027,2,3)</f>
        <v>46421</v>
      </c>
    </row>
    <row r="690" spans="1:5">
      <c r="A690" s="2" t="s">
        <v>1865</v>
      </c>
      <c r="B690" s="1" t="s">
        <v>1866</v>
      </c>
      <c r="C690" s="1" t="s">
        <v>1867</v>
      </c>
      <c r="D690" s="2" t="s">
        <v>462</v>
      </c>
      <c r="E690" s="3">
        <f>DATE(2027,6,16)</f>
        <v>46554</v>
      </c>
    </row>
    <row r="691" spans="1:5">
      <c r="A691" s="2" t="s">
        <v>1868</v>
      </c>
      <c r="B691" s="1" t="s">
        <v>1869</v>
      </c>
      <c r="C691" s="1" t="s">
        <v>1689</v>
      </c>
      <c r="D691" s="2" t="s">
        <v>1690</v>
      </c>
      <c r="E691" s="3">
        <f>DATE(2028,6,25)</f>
        <v>46929</v>
      </c>
    </row>
    <row r="692" spans="1:5">
      <c r="A692" s="2" t="s">
        <v>1870</v>
      </c>
      <c r="B692" s="1" t="s">
        <v>1871</v>
      </c>
      <c r="C692" s="1" t="s">
        <v>1872</v>
      </c>
      <c r="D692" s="2" t="s">
        <v>124</v>
      </c>
      <c r="E692" s="3">
        <f>DATE(2027,12,4)</f>
        <v>46725</v>
      </c>
    </row>
    <row r="693" spans="1:5">
      <c r="A693" s="2" t="s">
        <v>1873</v>
      </c>
      <c r="B693" s="1" t="s">
        <v>1874</v>
      </c>
      <c r="C693" s="1" t="s">
        <v>938</v>
      </c>
      <c r="D693" s="2" t="s">
        <v>939</v>
      </c>
      <c r="E693" s="3">
        <f>DATE(2026,3,29)</f>
        <v>46110</v>
      </c>
    </row>
    <row r="694" spans="1:5">
      <c r="A694" s="2" t="s">
        <v>1875</v>
      </c>
      <c r="B694" s="1" t="s">
        <v>1876</v>
      </c>
      <c r="C694" s="1" t="s">
        <v>55</v>
      </c>
      <c r="D694" s="2" t="s">
        <v>56</v>
      </c>
      <c r="E694" s="3">
        <f>DATE(2026,7,8)</f>
        <v>46211</v>
      </c>
    </row>
    <row r="695" spans="1:5">
      <c r="A695" s="2" t="s">
        <v>1877</v>
      </c>
      <c r="B695" s="1" t="s">
        <v>1878</v>
      </c>
      <c r="C695" s="1" t="s">
        <v>1879</v>
      </c>
      <c r="D695" s="2" t="s">
        <v>72</v>
      </c>
      <c r="E695" s="3">
        <f>DATE(2025,3,26)</f>
        <v>45742</v>
      </c>
    </row>
    <row r="696" spans="1:5">
      <c r="A696" s="2" t="s">
        <v>1880</v>
      </c>
      <c r="B696" s="1" t="s">
        <v>1881</v>
      </c>
      <c r="C696" s="1" t="s">
        <v>1284</v>
      </c>
      <c r="D696" s="2" t="s">
        <v>1285</v>
      </c>
      <c r="E696" s="3">
        <f>DATE(2025,12,27)</f>
        <v>46018</v>
      </c>
    </row>
    <row r="697" spans="1:5">
      <c r="A697" s="2" t="s">
        <v>1882</v>
      </c>
      <c r="B697" s="1" t="s">
        <v>1883</v>
      </c>
      <c r="C697" s="1" t="s">
        <v>1884</v>
      </c>
      <c r="D697" s="2" t="s">
        <v>91</v>
      </c>
      <c r="E697" s="3">
        <f>DATE(2028,4,4)</f>
        <v>46847</v>
      </c>
    </row>
    <row r="698" spans="1:5">
      <c r="A698" s="2" t="s">
        <v>1885</v>
      </c>
      <c r="B698" s="1" t="s">
        <v>1886</v>
      </c>
      <c r="C698" s="1" t="s">
        <v>1887</v>
      </c>
      <c r="D698" s="2" t="s">
        <v>162</v>
      </c>
      <c r="E698" s="3">
        <f>DATE(2026,8,15)</f>
        <v>46249</v>
      </c>
    </row>
    <row r="699" spans="1:5">
      <c r="A699" s="2" t="s">
        <v>1888</v>
      </c>
      <c r="B699" s="1" t="s">
        <v>1889</v>
      </c>
      <c r="C699" s="1" t="s">
        <v>75</v>
      </c>
      <c r="D699" s="2" t="s">
        <v>76</v>
      </c>
      <c r="E699" s="3">
        <f>DATE(2027,2,3)</f>
        <v>46421</v>
      </c>
    </row>
    <row r="700" spans="1:5">
      <c r="A700" s="2" t="s">
        <v>1890</v>
      </c>
      <c r="B700" s="1" t="s">
        <v>1891</v>
      </c>
      <c r="C700" s="1" t="s">
        <v>1892</v>
      </c>
      <c r="D700" s="2" t="s">
        <v>106</v>
      </c>
      <c r="E700" s="3">
        <f>DATE(2025,12,27)</f>
        <v>46018</v>
      </c>
    </row>
    <row r="701" spans="1:5">
      <c r="A701" s="2" t="s">
        <v>1893</v>
      </c>
      <c r="B701" s="1" t="s">
        <v>1894</v>
      </c>
      <c r="C701" s="1" t="s">
        <v>622</v>
      </c>
      <c r="D701" s="2" t="s">
        <v>619</v>
      </c>
      <c r="E701" s="3">
        <f>DATE(2027,5,3)</f>
        <v>46510</v>
      </c>
    </row>
    <row r="702" spans="1:5">
      <c r="A702" s="2" t="s">
        <v>1895</v>
      </c>
      <c r="B702" s="1" t="s">
        <v>1896</v>
      </c>
      <c r="C702" s="1" t="s">
        <v>285</v>
      </c>
      <c r="D702" s="2" t="s">
        <v>286</v>
      </c>
      <c r="E702" s="3">
        <f>DATE(2027,4,20)</f>
        <v>46497</v>
      </c>
    </row>
    <row r="703" spans="1:5">
      <c r="A703" s="2" t="s">
        <v>1897</v>
      </c>
      <c r="B703" s="1" t="s">
        <v>1898</v>
      </c>
      <c r="C703" s="1" t="s">
        <v>101</v>
      </c>
      <c r="D703" s="2" t="s">
        <v>102</v>
      </c>
      <c r="E703" s="3">
        <f>DATE(2025,3,24)</f>
        <v>45740</v>
      </c>
    </row>
    <row r="704" spans="1:5">
      <c r="A704" s="2" t="s">
        <v>1899</v>
      </c>
      <c r="B704" s="1" t="s">
        <v>1900</v>
      </c>
      <c r="C704" s="1" t="s">
        <v>1901</v>
      </c>
      <c r="D704" s="2" t="s">
        <v>411</v>
      </c>
      <c r="E704" s="3">
        <f>DATE(2028,11,13)</f>
        <v>47070</v>
      </c>
    </row>
    <row r="705" spans="1:5">
      <c r="A705" s="2" t="s">
        <v>1902</v>
      </c>
      <c r="B705" s="1" t="s">
        <v>1903</v>
      </c>
      <c r="C705" s="1" t="s">
        <v>413</v>
      </c>
      <c r="D705" s="2" t="s">
        <v>411</v>
      </c>
      <c r="E705" s="3">
        <f>DATE(2025,1,29)</f>
        <v>45686</v>
      </c>
    </row>
    <row r="706" spans="1:5">
      <c r="A706" s="2" t="s">
        <v>1904</v>
      </c>
      <c r="B706" s="1" t="s">
        <v>1905</v>
      </c>
      <c r="C706" s="1" t="s">
        <v>1284</v>
      </c>
      <c r="D706" s="2" t="s">
        <v>1285</v>
      </c>
      <c r="E706" s="3">
        <f>DATE(2025,12,27)</f>
        <v>46018</v>
      </c>
    </row>
    <row r="707" spans="1:5">
      <c r="A707" s="2" t="s">
        <v>1906</v>
      </c>
      <c r="B707" s="1" t="s">
        <v>1907</v>
      </c>
      <c r="C707" s="1" t="s">
        <v>262</v>
      </c>
      <c r="D707" s="2" t="s">
        <v>263</v>
      </c>
      <c r="E707" s="3">
        <f>DATE(2027,12,22)</f>
        <v>46743</v>
      </c>
    </row>
    <row r="708" spans="1:5">
      <c r="A708" s="2" t="s">
        <v>1908</v>
      </c>
      <c r="B708" s="1" t="s">
        <v>1909</v>
      </c>
      <c r="C708" s="1" t="s">
        <v>1910</v>
      </c>
      <c r="D708" s="2" t="s">
        <v>32</v>
      </c>
      <c r="E708" s="3">
        <f>DATE(2027,4,10)</f>
        <v>46487</v>
      </c>
    </row>
    <row r="709" spans="1:5">
      <c r="A709" s="2" t="s">
        <v>1911</v>
      </c>
      <c r="B709" s="1" t="s">
        <v>1912</v>
      </c>
      <c r="C709" s="1" t="s">
        <v>862</v>
      </c>
      <c r="D709" s="2" t="s">
        <v>796</v>
      </c>
      <c r="E709" s="3">
        <f>DATE(2025,11,29)</f>
        <v>45990</v>
      </c>
    </row>
    <row r="710" spans="1:5">
      <c r="A710" s="2" t="s">
        <v>1913</v>
      </c>
      <c r="B710" s="1" t="s">
        <v>1914</v>
      </c>
      <c r="C710" s="1" t="s">
        <v>79</v>
      </c>
      <c r="D710" s="2" t="s">
        <v>80</v>
      </c>
      <c r="E710" s="3">
        <f>DATE(2025,8,9)</f>
        <v>45878</v>
      </c>
    </row>
    <row r="711" spans="1:5">
      <c r="A711" s="2" t="s">
        <v>1915</v>
      </c>
      <c r="B711" s="1" t="s">
        <v>1916</v>
      </c>
      <c r="C711" s="1" t="s">
        <v>1917</v>
      </c>
      <c r="D711" s="2" t="s">
        <v>1690</v>
      </c>
      <c r="E711" s="3">
        <f>DATE(2025,8,28)</f>
        <v>45897</v>
      </c>
    </row>
    <row r="712" spans="1:5">
      <c r="A712" s="2" t="s">
        <v>1918</v>
      </c>
      <c r="B712" s="1" t="s">
        <v>1916</v>
      </c>
      <c r="C712" s="1" t="s">
        <v>1689</v>
      </c>
      <c r="D712" s="2" t="s">
        <v>1690</v>
      </c>
      <c r="E712" s="3">
        <f>DATE(2028,6,25)</f>
        <v>46929</v>
      </c>
    </row>
    <row r="713" spans="1:5">
      <c r="A713" s="2" t="s">
        <v>1919</v>
      </c>
      <c r="B713" s="1" t="s">
        <v>1920</v>
      </c>
      <c r="C713" s="1" t="s">
        <v>1921</v>
      </c>
      <c r="D713" s="2" t="s">
        <v>52</v>
      </c>
      <c r="E713" s="3">
        <f>DATE(2028,10,25)</f>
        <v>47051</v>
      </c>
    </row>
    <row r="714" spans="1:5">
      <c r="A714" s="2" t="s">
        <v>1922</v>
      </c>
      <c r="B714" s="1" t="s">
        <v>1923</v>
      </c>
      <c r="C714" s="1" t="s">
        <v>1924</v>
      </c>
      <c r="D714" s="2" t="s">
        <v>180</v>
      </c>
      <c r="E714" s="3">
        <f>DATE(2028,5,8)</f>
        <v>46881</v>
      </c>
    </row>
    <row r="715" spans="1:5">
      <c r="A715" s="2" t="s">
        <v>1925</v>
      </c>
      <c r="B715" s="1" t="s">
        <v>1923</v>
      </c>
      <c r="C715" s="1" t="s">
        <v>1926</v>
      </c>
      <c r="D715" s="2" t="s">
        <v>249</v>
      </c>
      <c r="E715" s="3">
        <f>DATE(2028,5,7)</f>
        <v>46880</v>
      </c>
    </row>
    <row r="716" spans="1:5">
      <c r="A716" s="2" t="s">
        <v>1927</v>
      </c>
      <c r="B716" s="1" t="s">
        <v>1928</v>
      </c>
      <c r="C716" s="1" t="s">
        <v>282</v>
      </c>
      <c r="D716" s="2" t="s">
        <v>139</v>
      </c>
      <c r="E716" s="3">
        <f>DATE(2026,4,30)</f>
        <v>46142</v>
      </c>
    </row>
    <row r="717" spans="1:5">
      <c r="A717" s="2" t="s">
        <v>1929</v>
      </c>
      <c r="B717" s="1" t="s">
        <v>1930</v>
      </c>
      <c r="C717" s="1" t="s">
        <v>1931</v>
      </c>
      <c r="D717" s="2" t="s">
        <v>674</v>
      </c>
      <c r="E717" s="3">
        <f>DATE(2026,4,19)</f>
        <v>46131</v>
      </c>
    </row>
    <row r="718" spans="1:5">
      <c r="A718" s="2" t="s">
        <v>1932</v>
      </c>
      <c r="B718" s="1" t="s">
        <v>1933</v>
      </c>
      <c r="C718" s="1" t="s">
        <v>1934</v>
      </c>
      <c r="D718" s="2" t="s">
        <v>353</v>
      </c>
      <c r="E718" s="3">
        <f>DATE(2026,5,28)</f>
        <v>46170</v>
      </c>
    </row>
    <row r="719" spans="1:5">
      <c r="A719" s="2" t="s">
        <v>1935</v>
      </c>
      <c r="B719" s="1" t="s">
        <v>1936</v>
      </c>
      <c r="C719" s="1" t="s">
        <v>161</v>
      </c>
      <c r="D719" s="2" t="s">
        <v>162</v>
      </c>
      <c r="E719" s="3">
        <f>DATE(2026,8,15)</f>
        <v>46249</v>
      </c>
    </row>
    <row r="720" spans="1:5">
      <c r="A720" s="2" t="s">
        <v>1937</v>
      </c>
      <c r="B720" s="1" t="s">
        <v>1938</v>
      </c>
      <c r="C720" s="1" t="s">
        <v>115</v>
      </c>
      <c r="D720" s="2" t="s">
        <v>116</v>
      </c>
      <c r="E720" s="3">
        <f>DATE(2026,12,20)</f>
        <v>46376</v>
      </c>
    </row>
    <row r="721" spans="1:5">
      <c r="A721" s="2" t="s">
        <v>1939</v>
      </c>
      <c r="B721" s="1" t="s">
        <v>1940</v>
      </c>
      <c r="C721" s="1" t="s">
        <v>1941</v>
      </c>
      <c r="D721" s="2" t="s">
        <v>13</v>
      </c>
      <c r="E721" s="3">
        <f>DATE(2028,2,27)</f>
        <v>46810</v>
      </c>
    </row>
    <row r="722" spans="1:5">
      <c r="A722" s="2" t="s">
        <v>1942</v>
      </c>
      <c r="B722" s="1" t="s">
        <v>1943</v>
      </c>
      <c r="C722" s="1" t="s">
        <v>115</v>
      </c>
      <c r="D722" s="2" t="s">
        <v>116</v>
      </c>
      <c r="E722" s="3">
        <f>DATE(2026,12,20)</f>
        <v>46376</v>
      </c>
    </row>
    <row r="723" spans="1:5">
      <c r="A723" s="2" t="s">
        <v>1944</v>
      </c>
      <c r="B723" s="1" t="s">
        <v>1945</v>
      </c>
      <c r="C723" s="1" t="s">
        <v>458</v>
      </c>
      <c r="D723" s="2" t="s">
        <v>224</v>
      </c>
      <c r="E723" s="3">
        <f>DATE(2026,8,3)</f>
        <v>46237</v>
      </c>
    </row>
    <row r="724" spans="1:5">
      <c r="A724" s="2" t="s">
        <v>1946</v>
      </c>
      <c r="B724" s="1" t="s">
        <v>1947</v>
      </c>
      <c r="C724" s="1" t="s">
        <v>1948</v>
      </c>
      <c r="D724" s="2" t="s">
        <v>273</v>
      </c>
      <c r="E724" s="3">
        <f>DATE(2028,4,3)</f>
        <v>46846</v>
      </c>
    </row>
    <row r="725" spans="1:5">
      <c r="A725" s="2" t="s">
        <v>1949</v>
      </c>
      <c r="B725" s="1" t="s">
        <v>1950</v>
      </c>
      <c r="C725" s="1" t="s">
        <v>303</v>
      </c>
      <c r="D725" s="2" t="s">
        <v>304</v>
      </c>
      <c r="E725" s="3">
        <f>DATE(2027,2,24)</f>
        <v>46442</v>
      </c>
    </row>
    <row r="726" spans="1:5">
      <c r="A726" s="2" t="s">
        <v>1951</v>
      </c>
      <c r="B726" s="1" t="s">
        <v>1952</v>
      </c>
      <c r="C726" s="1" t="s">
        <v>1953</v>
      </c>
      <c r="D726" s="2" t="s">
        <v>201</v>
      </c>
      <c r="E726" s="3">
        <f>DATE(2028,7,9)</f>
        <v>46943</v>
      </c>
    </row>
    <row r="727" spans="1:5">
      <c r="A727" s="2" t="s">
        <v>1954</v>
      </c>
      <c r="B727" s="1" t="s">
        <v>1955</v>
      </c>
      <c r="C727" s="1" t="s">
        <v>1956</v>
      </c>
      <c r="D727" s="2" t="s">
        <v>602</v>
      </c>
      <c r="E727" s="3">
        <f>DATE(2028,7,29)</f>
        <v>46963</v>
      </c>
    </row>
    <row r="728" spans="1:5">
      <c r="A728" s="2" t="s">
        <v>1957</v>
      </c>
      <c r="B728" s="1" t="s">
        <v>1958</v>
      </c>
      <c r="C728" s="1" t="s">
        <v>1959</v>
      </c>
      <c r="D728" s="2" t="s">
        <v>273</v>
      </c>
      <c r="E728" s="3">
        <f>DATE(2028,4,3)</f>
        <v>46846</v>
      </c>
    </row>
    <row r="729" spans="1:5">
      <c r="A729" s="2" t="s">
        <v>1960</v>
      </c>
      <c r="B729" s="1" t="s">
        <v>1961</v>
      </c>
      <c r="C729" s="1" t="s">
        <v>112</v>
      </c>
      <c r="D729" s="2" t="s">
        <v>112</v>
      </c>
      <c r="E729" s="3">
        <f>DATE(2028,10,24)</f>
        <v>47050</v>
      </c>
    </row>
    <row r="730" spans="1:5">
      <c r="A730" s="2" t="s">
        <v>1962</v>
      </c>
      <c r="B730" s="1" t="s">
        <v>1963</v>
      </c>
      <c r="C730" s="1" t="s">
        <v>172</v>
      </c>
      <c r="D730" s="2" t="s">
        <v>173</v>
      </c>
      <c r="E730" s="3">
        <f>DATE(2026,5,26)</f>
        <v>46168</v>
      </c>
    </row>
    <row r="731" spans="1:5">
      <c r="A731" s="2" t="s">
        <v>1964</v>
      </c>
      <c r="B731" s="1" t="s">
        <v>1965</v>
      </c>
      <c r="C731" s="1" t="s">
        <v>1966</v>
      </c>
      <c r="D731" s="2" t="s">
        <v>308</v>
      </c>
      <c r="E731" s="3">
        <f>DATE(2025,11,2)</f>
        <v>45963</v>
      </c>
    </row>
    <row r="732" spans="1:5">
      <c r="A732" s="2" t="s">
        <v>1967</v>
      </c>
      <c r="B732" s="1" t="s">
        <v>1968</v>
      </c>
      <c r="C732" s="1" t="s">
        <v>75</v>
      </c>
      <c r="D732" s="2" t="s">
        <v>76</v>
      </c>
      <c r="E732" s="3">
        <f>DATE(2027,2,3)</f>
        <v>46421</v>
      </c>
    </row>
    <row r="733" spans="1:5">
      <c r="A733" s="2" t="s">
        <v>1969</v>
      </c>
      <c r="B733" s="1" t="s">
        <v>1970</v>
      </c>
      <c r="C733" s="1" t="s">
        <v>789</v>
      </c>
      <c r="D733" s="2" t="s">
        <v>790</v>
      </c>
      <c r="E733" s="3">
        <f>DATE(2025,2,19)</f>
        <v>45707</v>
      </c>
    </row>
    <row r="734" spans="1:5">
      <c r="A734" s="2" t="s">
        <v>1971</v>
      </c>
      <c r="B734" s="1" t="s">
        <v>1972</v>
      </c>
      <c r="C734" s="1" t="s">
        <v>1973</v>
      </c>
      <c r="D734" s="2" t="s">
        <v>1974</v>
      </c>
      <c r="E734" s="3">
        <f>DATE(2025,9,7)</f>
        <v>45907</v>
      </c>
    </row>
    <row r="735" spans="1:5">
      <c r="A735" s="2" t="s">
        <v>1975</v>
      </c>
      <c r="B735" s="1" t="s">
        <v>1976</v>
      </c>
      <c r="C735" s="1" t="s">
        <v>1977</v>
      </c>
      <c r="D735" s="2" t="s">
        <v>176</v>
      </c>
      <c r="E735" s="3">
        <f>DATE(2026,5,26)</f>
        <v>46168</v>
      </c>
    </row>
    <row r="736" spans="1:5">
      <c r="A736" s="2" t="s">
        <v>1978</v>
      </c>
      <c r="B736" s="1" t="s">
        <v>1979</v>
      </c>
      <c r="C736" s="1" t="s">
        <v>1980</v>
      </c>
      <c r="D736" s="2" t="s">
        <v>205</v>
      </c>
      <c r="E736" s="3">
        <f>DATE(2028,1,15)</f>
        <v>46767</v>
      </c>
    </row>
    <row r="737" spans="1:5">
      <c r="A737" s="2" t="s">
        <v>1981</v>
      </c>
      <c r="B737" s="1" t="s">
        <v>1982</v>
      </c>
      <c r="C737" s="1" t="s">
        <v>1983</v>
      </c>
      <c r="D737" s="2" t="s">
        <v>128</v>
      </c>
      <c r="E737" s="3">
        <f>DATE(2025,5,22)</f>
        <v>45799</v>
      </c>
    </row>
    <row r="738" spans="1:5">
      <c r="A738" s="2" t="s">
        <v>1984</v>
      </c>
      <c r="B738" s="1" t="s">
        <v>1985</v>
      </c>
      <c r="C738" s="1" t="s">
        <v>1986</v>
      </c>
      <c r="D738" s="2" t="s">
        <v>128</v>
      </c>
      <c r="E738" s="3">
        <f>DATE(2028,3,25)</f>
        <v>46837</v>
      </c>
    </row>
    <row r="739" spans="1:5">
      <c r="A739" s="2" t="s">
        <v>1987</v>
      </c>
      <c r="B739" s="1" t="s">
        <v>1988</v>
      </c>
      <c r="C739" s="1" t="s">
        <v>927</v>
      </c>
      <c r="D739" s="2" t="s">
        <v>436</v>
      </c>
      <c r="E739" s="3">
        <f>DATE(2028,6,11)</f>
        <v>46915</v>
      </c>
    </row>
    <row r="740" spans="1:5">
      <c r="A740" s="2" t="s">
        <v>1989</v>
      </c>
      <c r="B740" s="1" t="s">
        <v>1990</v>
      </c>
      <c r="C740" s="1" t="s">
        <v>59</v>
      </c>
      <c r="D740" s="2" t="s">
        <v>60</v>
      </c>
      <c r="E740" s="3">
        <f>DATE(2027,3,24)</f>
        <v>46470</v>
      </c>
    </row>
    <row r="741" spans="1:5">
      <c r="A741" s="2" t="s">
        <v>1991</v>
      </c>
      <c r="B741" s="1" t="s">
        <v>1992</v>
      </c>
      <c r="C741" s="1" t="s">
        <v>1993</v>
      </c>
      <c r="D741" s="2" t="s">
        <v>1994</v>
      </c>
      <c r="E741" s="3">
        <f>DATE(2025,11,11)</f>
        <v>45972</v>
      </c>
    </row>
    <row r="742" spans="1:5">
      <c r="A742" s="2" t="s">
        <v>1995</v>
      </c>
      <c r="B742" s="1" t="s">
        <v>1996</v>
      </c>
      <c r="C742" s="1" t="s">
        <v>1997</v>
      </c>
      <c r="D742" s="2" t="s">
        <v>205</v>
      </c>
      <c r="E742" s="3">
        <f>DATE(2028,1,15)</f>
        <v>46767</v>
      </c>
    </row>
    <row r="743" spans="1:5">
      <c r="A743" s="2" t="s">
        <v>1998</v>
      </c>
      <c r="B743" s="1" t="s">
        <v>1999</v>
      </c>
      <c r="C743" s="1" t="s">
        <v>2000</v>
      </c>
      <c r="D743" s="2" t="s">
        <v>205</v>
      </c>
      <c r="E743" s="3">
        <f>DATE(2028,1,15)</f>
        <v>46767</v>
      </c>
    </row>
    <row r="744" spans="1:5">
      <c r="A744" s="2" t="s">
        <v>2001</v>
      </c>
      <c r="B744" s="1" t="s">
        <v>2002</v>
      </c>
      <c r="C744" s="1" t="s">
        <v>2003</v>
      </c>
      <c r="D744" s="2" t="s">
        <v>839</v>
      </c>
      <c r="E744" s="3">
        <f>DATE(2026,2,1)</f>
        <v>46054</v>
      </c>
    </row>
    <row r="745" spans="1:5">
      <c r="A745" s="2" t="s">
        <v>2004</v>
      </c>
      <c r="B745" s="1" t="s">
        <v>2002</v>
      </c>
      <c r="C745" s="1" t="s">
        <v>2005</v>
      </c>
      <c r="D745" s="2" t="s">
        <v>237</v>
      </c>
      <c r="E745" s="3">
        <f>DATE(2026,6,3)</f>
        <v>46176</v>
      </c>
    </row>
    <row r="746" spans="1:5">
      <c r="A746" s="2" t="s">
        <v>2006</v>
      </c>
      <c r="B746" s="1" t="s">
        <v>2007</v>
      </c>
      <c r="C746" s="1" t="s">
        <v>2008</v>
      </c>
      <c r="D746" s="2" t="s">
        <v>135</v>
      </c>
      <c r="E746" s="3">
        <f>DATE(2026,2,17)</f>
        <v>46070</v>
      </c>
    </row>
    <row r="747" spans="1:5">
      <c r="A747" s="2" t="s">
        <v>2009</v>
      </c>
      <c r="B747" s="1" t="s">
        <v>2010</v>
      </c>
      <c r="C747" s="1" t="s">
        <v>1924</v>
      </c>
      <c r="D747" s="2" t="s">
        <v>180</v>
      </c>
      <c r="E747" s="3">
        <f>DATE(2028,5,8)</f>
        <v>46881</v>
      </c>
    </row>
    <row r="748" spans="1:5">
      <c r="A748" s="2" t="s">
        <v>2011</v>
      </c>
      <c r="B748" s="1" t="s">
        <v>2012</v>
      </c>
      <c r="C748" s="1" t="s">
        <v>548</v>
      </c>
      <c r="D748" s="2" t="s">
        <v>187</v>
      </c>
      <c r="E748" s="3">
        <f>DATE(2025,7,27)</f>
        <v>45865</v>
      </c>
    </row>
    <row r="749" spans="1:5">
      <c r="A749" s="2" t="s">
        <v>2013</v>
      </c>
      <c r="B749" s="1" t="s">
        <v>2014</v>
      </c>
      <c r="C749" s="1" t="s">
        <v>2015</v>
      </c>
      <c r="D749" s="2" t="s">
        <v>796</v>
      </c>
      <c r="E749" s="3">
        <f>DATE(2025,11,29)</f>
        <v>45990</v>
      </c>
    </row>
    <row r="750" spans="1:5">
      <c r="A750" s="2" t="s">
        <v>2016</v>
      </c>
      <c r="B750" s="1" t="s">
        <v>2017</v>
      </c>
      <c r="C750" s="1" t="s">
        <v>862</v>
      </c>
      <c r="D750" s="2" t="s">
        <v>796</v>
      </c>
      <c r="E750" s="3">
        <f>DATE(2025,11,29)</f>
        <v>45990</v>
      </c>
    </row>
    <row r="751" spans="1:5">
      <c r="A751" s="2" t="s">
        <v>2018</v>
      </c>
      <c r="B751" s="1" t="s">
        <v>2019</v>
      </c>
      <c r="C751" s="1" t="s">
        <v>2020</v>
      </c>
      <c r="D751" s="2" t="s">
        <v>187</v>
      </c>
      <c r="E751" s="3">
        <f>DATE(2025,7,27)</f>
        <v>45865</v>
      </c>
    </row>
    <row r="752" spans="1:5">
      <c r="A752" s="2" t="s">
        <v>2021</v>
      </c>
      <c r="B752" s="1" t="s">
        <v>2022</v>
      </c>
      <c r="C752" s="1" t="s">
        <v>2023</v>
      </c>
      <c r="D752" s="2" t="s">
        <v>638</v>
      </c>
      <c r="E752" s="3">
        <f>DATE(2028,5,13)</f>
        <v>46886</v>
      </c>
    </row>
    <row r="753" spans="1:5">
      <c r="A753" s="2" t="s">
        <v>2024</v>
      </c>
      <c r="B753" s="1" t="s">
        <v>2025</v>
      </c>
      <c r="C753" s="1" t="s">
        <v>2026</v>
      </c>
      <c r="D753" s="2" t="s">
        <v>24</v>
      </c>
      <c r="E753" s="3">
        <f>DATE(2025,8,8)</f>
        <v>45877</v>
      </c>
    </row>
    <row r="754" spans="1:5">
      <c r="A754" s="2" t="s">
        <v>2027</v>
      </c>
      <c r="B754" s="1" t="s">
        <v>2028</v>
      </c>
      <c r="C754" s="1" t="s">
        <v>317</v>
      </c>
      <c r="D754" s="2" t="s">
        <v>318</v>
      </c>
      <c r="E754" s="3">
        <f>DATE(2027,5,30)</f>
        <v>46537</v>
      </c>
    </row>
    <row r="755" spans="1:5">
      <c r="A755" s="2" t="s">
        <v>2029</v>
      </c>
      <c r="B755" s="1" t="s">
        <v>2030</v>
      </c>
      <c r="C755" s="1" t="s">
        <v>2031</v>
      </c>
      <c r="D755" s="2" t="s">
        <v>638</v>
      </c>
      <c r="E755" s="3">
        <f>DATE(2028,5,13)</f>
        <v>46886</v>
      </c>
    </row>
    <row r="756" spans="1:5">
      <c r="A756" s="2" t="s">
        <v>2032</v>
      </c>
      <c r="B756" s="1" t="s">
        <v>2033</v>
      </c>
      <c r="C756" s="1" t="s">
        <v>2034</v>
      </c>
      <c r="D756" s="2" t="s">
        <v>187</v>
      </c>
      <c r="E756" s="3">
        <f>DATE(2025,7,27)</f>
        <v>45865</v>
      </c>
    </row>
    <row r="757" spans="1:5">
      <c r="A757" s="2" t="s">
        <v>2035</v>
      </c>
      <c r="B757" s="1" t="s">
        <v>2036</v>
      </c>
      <c r="C757" s="1" t="s">
        <v>2037</v>
      </c>
      <c r="D757" s="2" t="s">
        <v>638</v>
      </c>
      <c r="E757" s="3">
        <f>DATE(2028,5,13)</f>
        <v>46886</v>
      </c>
    </row>
    <row r="758" spans="1:5">
      <c r="A758" s="2" t="s">
        <v>2038</v>
      </c>
      <c r="B758" s="1" t="s">
        <v>2039</v>
      </c>
      <c r="C758" s="1" t="s">
        <v>282</v>
      </c>
      <c r="D758" s="2" t="s">
        <v>139</v>
      </c>
      <c r="E758" s="3">
        <f>DATE(2026,4,30)</f>
        <v>46142</v>
      </c>
    </row>
    <row r="759" spans="1:5">
      <c r="A759" s="2" t="s">
        <v>2040</v>
      </c>
      <c r="B759" s="1" t="s">
        <v>2041</v>
      </c>
      <c r="C759" s="1" t="s">
        <v>658</v>
      </c>
      <c r="D759" s="2" t="s">
        <v>659</v>
      </c>
      <c r="E759" s="3">
        <f>DATE(2028,9,25)</f>
        <v>47021</v>
      </c>
    </row>
    <row r="760" spans="1:5">
      <c r="A760" s="2" t="s">
        <v>2042</v>
      </c>
      <c r="B760" s="1" t="s">
        <v>2043</v>
      </c>
      <c r="C760" s="1" t="s">
        <v>802</v>
      </c>
      <c r="D760" s="2" t="s">
        <v>803</v>
      </c>
      <c r="E760" s="3">
        <f>DATE(2028,10,31)</f>
        <v>47057</v>
      </c>
    </row>
    <row r="761" spans="1:5">
      <c r="A761" s="2" t="s">
        <v>2044</v>
      </c>
      <c r="B761" s="1" t="s">
        <v>2045</v>
      </c>
      <c r="C761" s="1" t="s">
        <v>71</v>
      </c>
      <c r="D761" s="2" t="s">
        <v>72</v>
      </c>
      <c r="E761" s="3">
        <f>DATE(2026,3,26)</f>
        <v>46107</v>
      </c>
    </row>
    <row r="762" spans="1:5">
      <c r="A762" s="2" t="s">
        <v>2046</v>
      </c>
      <c r="B762" s="1" t="s">
        <v>2047</v>
      </c>
      <c r="C762" s="1" t="s">
        <v>1316</v>
      </c>
      <c r="D762" s="2" t="s">
        <v>1317</v>
      </c>
      <c r="E762" s="3">
        <f>DATE(2025,5,7)</f>
        <v>45784</v>
      </c>
    </row>
    <row r="763" spans="1:5">
      <c r="A763" s="2" t="s">
        <v>2048</v>
      </c>
      <c r="B763" s="1" t="s">
        <v>2047</v>
      </c>
      <c r="C763" s="1" t="s">
        <v>2049</v>
      </c>
      <c r="D763" s="2" t="s">
        <v>619</v>
      </c>
      <c r="E763" s="3">
        <f>DATE(2027,5,3)</f>
        <v>46510</v>
      </c>
    </row>
    <row r="764" spans="1:5">
      <c r="A764" s="2" t="s">
        <v>2050</v>
      </c>
      <c r="B764" s="1" t="s">
        <v>2047</v>
      </c>
      <c r="C764" s="1" t="s">
        <v>2051</v>
      </c>
      <c r="D764" s="2" t="s">
        <v>106</v>
      </c>
      <c r="E764" s="3">
        <f>DATE(2025,12,27)</f>
        <v>46018</v>
      </c>
    </row>
    <row r="765" spans="1:5">
      <c r="A765" s="2" t="s">
        <v>2052</v>
      </c>
      <c r="B765" s="1" t="s">
        <v>2053</v>
      </c>
      <c r="C765" s="1" t="s">
        <v>2054</v>
      </c>
      <c r="D765" s="2" t="s">
        <v>176</v>
      </c>
      <c r="E765" s="3">
        <f>DATE(2026,5,26)</f>
        <v>46168</v>
      </c>
    </row>
    <row r="766" spans="1:5">
      <c r="A766" s="2" t="s">
        <v>2055</v>
      </c>
      <c r="B766" s="1" t="s">
        <v>2056</v>
      </c>
      <c r="C766" s="1" t="s">
        <v>2057</v>
      </c>
      <c r="D766" s="2" t="s">
        <v>106</v>
      </c>
      <c r="E766" s="3">
        <f>DATE(2025,12,27)</f>
        <v>46018</v>
      </c>
    </row>
    <row r="767" spans="1:5">
      <c r="A767" s="2" t="s">
        <v>2058</v>
      </c>
      <c r="B767" s="1" t="s">
        <v>2059</v>
      </c>
      <c r="C767" s="1" t="s">
        <v>2060</v>
      </c>
      <c r="D767" s="2" t="s">
        <v>52</v>
      </c>
      <c r="E767" s="3">
        <f>DATE(2028,10,25)</f>
        <v>47051</v>
      </c>
    </row>
    <row r="768" spans="1:5">
      <c r="A768" s="2" t="s">
        <v>2061</v>
      </c>
      <c r="B768" s="1" t="s">
        <v>2062</v>
      </c>
      <c r="C768" s="1" t="s">
        <v>2063</v>
      </c>
      <c r="D768" s="2" t="s">
        <v>128</v>
      </c>
      <c r="E768" s="3">
        <f>DATE(2028,3,25)</f>
        <v>46837</v>
      </c>
    </row>
    <row r="769" spans="1:5">
      <c r="A769" s="2" t="s">
        <v>2064</v>
      </c>
      <c r="B769" s="1" t="s">
        <v>2065</v>
      </c>
      <c r="C769" s="1" t="s">
        <v>2066</v>
      </c>
      <c r="D769" s="2" t="s">
        <v>619</v>
      </c>
      <c r="E769" s="3">
        <f>DATE(2027,5,3)</f>
        <v>46510</v>
      </c>
    </row>
    <row r="770" spans="1:5">
      <c r="A770" s="2" t="s">
        <v>2067</v>
      </c>
      <c r="B770" s="1" t="s">
        <v>2068</v>
      </c>
      <c r="C770" s="1" t="s">
        <v>2069</v>
      </c>
      <c r="D770" s="2" t="s">
        <v>88</v>
      </c>
      <c r="E770" s="3">
        <f>DATE(2028,3,27)</f>
        <v>46839</v>
      </c>
    </row>
    <row r="771" spans="1:5">
      <c r="A771" s="2" t="s">
        <v>2070</v>
      </c>
      <c r="B771" s="1" t="s">
        <v>2071</v>
      </c>
      <c r="C771" s="1" t="s">
        <v>161</v>
      </c>
      <c r="D771" s="2" t="s">
        <v>162</v>
      </c>
      <c r="E771" s="3">
        <f>DATE(2026,8,15)</f>
        <v>46249</v>
      </c>
    </row>
    <row r="772" spans="1:5">
      <c r="A772" s="2" t="s">
        <v>2072</v>
      </c>
      <c r="B772" s="1" t="s">
        <v>2073</v>
      </c>
      <c r="C772" s="1" t="s">
        <v>643</v>
      </c>
      <c r="D772" s="2" t="s">
        <v>582</v>
      </c>
      <c r="E772" s="3">
        <f>DATE(2026,3,23)</f>
        <v>46104</v>
      </c>
    </row>
    <row r="773" spans="1:5">
      <c r="A773" s="2" t="s">
        <v>2074</v>
      </c>
      <c r="B773" s="1" t="s">
        <v>2075</v>
      </c>
      <c r="C773" s="1" t="s">
        <v>2076</v>
      </c>
      <c r="D773" s="2" t="s">
        <v>273</v>
      </c>
      <c r="E773" s="3">
        <f>DATE(2028,4,3)</f>
        <v>46846</v>
      </c>
    </row>
    <row r="774" spans="1:5">
      <c r="A774" s="2" t="s">
        <v>2077</v>
      </c>
      <c r="B774" s="1" t="s">
        <v>2078</v>
      </c>
      <c r="C774" s="1" t="s">
        <v>2079</v>
      </c>
      <c r="D774" s="2" t="s">
        <v>162</v>
      </c>
      <c r="E774" s="3">
        <f>DATE(2026,8,15)</f>
        <v>46249</v>
      </c>
    </row>
    <row r="775" spans="1:5">
      <c r="A775" s="2" t="s">
        <v>2080</v>
      </c>
      <c r="B775" s="1" t="s">
        <v>2081</v>
      </c>
      <c r="C775" s="1" t="s">
        <v>59</v>
      </c>
      <c r="D775" s="2" t="s">
        <v>60</v>
      </c>
      <c r="E775" s="3">
        <f>DATE(2027,3,24)</f>
        <v>46470</v>
      </c>
    </row>
    <row r="776" spans="1:5">
      <c r="A776" s="2" t="s">
        <v>2082</v>
      </c>
      <c r="B776" s="1" t="s">
        <v>2083</v>
      </c>
      <c r="C776" s="1" t="s">
        <v>359</v>
      </c>
      <c r="D776" s="2" t="s">
        <v>360</v>
      </c>
      <c r="E776" s="3">
        <f>DATE(2027,4,14)</f>
        <v>46491</v>
      </c>
    </row>
    <row r="777" spans="1:5">
      <c r="A777" s="2" t="s">
        <v>2084</v>
      </c>
      <c r="B777" s="1" t="s">
        <v>2085</v>
      </c>
      <c r="C777" s="1" t="s">
        <v>2086</v>
      </c>
      <c r="D777" s="2" t="s">
        <v>135</v>
      </c>
      <c r="E777" s="3">
        <f>DATE(2026,2,17)</f>
        <v>46070</v>
      </c>
    </row>
    <row r="778" spans="1:5">
      <c r="A778" s="2" t="s">
        <v>2087</v>
      </c>
      <c r="B778" s="1" t="s">
        <v>2088</v>
      </c>
      <c r="C778" s="1" t="s">
        <v>2089</v>
      </c>
      <c r="D778" s="2" t="s">
        <v>411</v>
      </c>
      <c r="E778" s="3">
        <f>DATE(2025,1,29)</f>
        <v>45686</v>
      </c>
    </row>
    <row r="779" spans="1:5">
      <c r="A779" s="2" t="s">
        <v>2090</v>
      </c>
      <c r="B779" s="1" t="s">
        <v>2091</v>
      </c>
      <c r="C779" s="1" t="s">
        <v>2092</v>
      </c>
      <c r="D779" s="2" t="s">
        <v>411</v>
      </c>
      <c r="E779" s="3">
        <f>DATE(2028,11,13)</f>
        <v>47070</v>
      </c>
    </row>
    <row r="780" spans="1:5">
      <c r="A780" s="2" t="s">
        <v>2093</v>
      </c>
      <c r="B780" s="1" t="s">
        <v>2094</v>
      </c>
      <c r="C780" s="1" t="s">
        <v>299</v>
      </c>
      <c r="D780" s="2" t="s">
        <v>300</v>
      </c>
      <c r="E780" s="3">
        <f>DATE(2025,6,2)</f>
        <v>45810</v>
      </c>
    </row>
    <row r="781" spans="1:5">
      <c r="A781" s="2" t="s">
        <v>2095</v>
      </c>
      <c r="B781" s="1" t="s">
        <v>2096</v>
      </c>
      <c r="C781" s="1" t="s">
        <v>521</v>
      </c>
      <c r="D781" s="2" t="s">
        <v>400</v>
      </c>
      <c r="E781" s="3">
        <f>DATE(2027,5,25)</f>
        <v>46532</v>
      </c>
    </row>
    <row r="782" spans="1:5">
      <c r="A782" s="2" t="s">
        <v>2097</v>
      </c>
      <c r="B782" s="1" t="s">
        <v>2098</v>
      </c>
      <c r="C782" s="1" t="s">
        <v>75</v>
      </c>
      <c r="D782" s="2" t="s">
        <v>76</v>
      </c>
      <c r="E782" s="3">
        <f>DATE(2027,2,3)</f>
        <v>46421</v>
      </c>
    </row>
    <row r="783" spans="1:5">
      <c r="A783" s="2" t="s">
        <v>2099</v>
      </c>
      <c r="B783" s="1" t="s">
        <v>2100</v>
      </c>
      <c r="C783" s="1" t="s">
        <v>2101</v>
      </c>
      <c r="D783" s="2" t="s">
        <v>135</v>
      </c>
      <c r="E783" s="3">
        <f>DATE(2026,2,17)</f>
        <v>46070</v>
      </c>
    </row>
    <row r="784" spans="1:5">
      <c r="A784" s="2" t="s">
        <v>2102</v>
      </c>
      <c r="B784" s="1" t="s">
        <v>2103</v>
      </c>
      <c r="C784" s="1" t="s">
        <v>2104</v>
      </c>
      <c r="D784" s="2" t="s">
        <v>162</v>
      </c>
      <c r="E784" s="3">
        <f>DATE(2026,8,15)</f>
        <v>46249</v>
      </c>
    </row>
    <row r="785" spans="1:5">
      <c r="A785" s="2" t="s">
        <v>2105</v>
      </c>
      <c r="B785" s="1" t="s">
        <v>2106</v>
      </c>
      <c r="C785" s="1" t="s">
        <v>75</v>
      </c>
      <c r="D785" s="2" t="s">
        <v>76</v>
      </c>
      <c r="E785" s="3">
        <f>DATE(2027,2,3)</f>
        <v>46421</v>
      </c>
    </row>
    <row r="786" spans="1:5">
      <c r="A786" s="2" t="s">
        <v>2107</v>
      </c>
      <c r="B786" s="1" t="s">
        <v>2108</v>
      </c>
      <c r="C786" s="1" t="s">
        <v>255</v>
      </c>
      <c r="D786" s="2" t="s">
        <v>256</v>
      </c>
      <c r="E786" s="3">
        <f>DATE(2025,7,20)</f>
        <v>45858</v>
      </c>
    </row>
    <row r="787" spans="1:5">
      <c r="A787" s="2" t="s">
        <v>2109</v>
      </c>
      <c r="B787" s="1" t="s">
        <v>2110</v>
      </c>
      <c r="C787" s="1" t="s">
        <v>2111</v>
      </c>
      <c r="D787" s="2" t="s">
        <v>169</v>
      </c>
      <c r="E787" s="3">
        <f>DATE(2026,8,1)</f>
        <v>46235</v>
      </c>
    </row>
    <row r="788" spans="1:5">
      <c r="A788" s="2" t="s">
        <v>2112</v>
      </c>
      <c r="B788" s="1" t="s">
        <v>2113</v>
      </c>
      <c r="C788" s="1" t="s">
        <v>55</v>
      </c>
      <c r="D788" s="2" t="s">
        <v>56</v>
      </c>
      <c r="E788" s="3">
        <f>DATE(2026,7,8)</f>
        <v>46211</v>
      </c>
    </row>
    <row r="789" spans="1:5">
      <c r="A789" s="2" t="s">
        <v>2114</v>
      </c>
      <c r="B789" s="1" t="s">
        <v>2115</v>
      </c>
      <c r="C789" s="1" t="s">
        <v>2116</v>
      </c>
      <c r="D789" s="2" t="s">
        <v>715</v>
      </c>
      <c r="E789" s="3">
        <f>DATE(2026,11,8)</f>
        <v>46334</v>
      </c>
    </row>
    <row r="790" spans="1:5">
      <c r="A790" s="2" t="s">
        <v>2117</v>
      </c>
      <c r="B790" s="1" t="s">
        <v>2118</v>
      </c>
      <c r="C790" s="1" t="s">
        <v>2119</v>
      </c>
      <c r="D790" s="2" t="s">
        <v>36</v>
      </c>
      <c r="E790" s="3">
        <f>DATE(2028,11,18)</f>
        <v>47075</v>
      </c>
    </row>
    <row r="791" spans="1:5">
      <c r="A791" s="2" t="s">
        <v>2120</v>
      </c>
      <c r="B791" s="1" t="s">
        <v>2121</v>
      </c>
      <c r="C791" s="1" t="s">
        <v>161</v>
      </c>
      <c r="D791" s="2" t="s">
        <v>162</v>
      </c>
      <c r="E791" s="3">
        <f>DATE(2026,8,15)</f>
        <v>46249</v>
      </c>
    </row>
    <row r="792" spans="1:5">
      <c r="A792" s="2" t="s">
        <v>2122</v>
      </c>
      <c r="B792" s="1" t="s">
        <v>2123</v>
      </c>
      <c r="C792" s="1" t="s">
        <v>1953</v>
      </c>
      <c r="D792" s="2" t="s">
        <v>201</v>
      </c>
      <c r="E792" s="3">
        <f>DATE(2028,7,9)</f>
        <v>46943</v>
      </c>
    </row>
    <row r="793" spans="1:5">
      <c r="A793" s="2" t="s">
        <v>2124</v>
      </c>
      <c r="B793" s="1" t="s">
        <v>2123</v>
      </c>
      <c r="C793" s="1" t="s">
        <v>115</v>
      </c>
      <c r="D793" s="2" t="s">
        <v>116</v>
      </c>
      <c r="E793" s="3">
        <f>DATE(2026,12,20)</f>
        <v>46376</v>
      </c>
    </row>
    <row r="794" spans="1:5">
      <c r="A794" s="2" t="s">
        <v>2125</v>
      </c>
      <c r="B794" s="1" t="s">
        <v>2126</v>
      </c>
      <c r="C794" s="1" t="s">
        <v>995</v>
      </c>
      <c r="D794" s="2" t="s">
        <v>996</v>
      </c>
      <c r="E794" s="3">
        <f>DATE(2025,6,23)</f>
        <v>45831</v>
      </c>
    </row>
    <row r="795" spans="1:5">
      <c r="A795" s="2" t="s">
        <v>2127</v>
      </c>
      <c r="B795" s="1" t="s">
        <v>2128</v>
      </c>
      <c r="C795" s="1" t="s">
        <v>413</v>
      </c>
      <c r="D795" s="2" t="s">
        <v>411</v>
      </c>
      <c r="E795" s="3">
        <f>DATE(2028,11,13)</f>
        <v>47070</v>
      </c>
    </row>
    <row r="796" spans="1:5">
      <c r="A796" s="2" t="s">
        <v>2129</v>
      </c>
      <c r="B796" s="1" t="s">
        <v>2130</v>
      </c>
      <c r="C796" s="1" t="s">
        <v>2131</v>
      </c>
      <c r="D796" s="2" t="s">
        <v>1974</v>
      </c>
      <c r="E796" s="3">
        <f>DATE(2025,9,7)</f>
        <v>45907</v>
      </c>
    </row>
    <row r="797" spans="1:5">
      <c r="A797" s="2" t="s">
        <v>2132</v>
      </c>
      <c r="B797" s="1" t="s">
        <v>2133</v>
      </c>
      <c r="C797" s="1" t="s">
        <v>150</v>
      </c>
      <c r="D797" s="2" t="s">
        <v>151</v>
      </c>
      <c r="E797" s="3">
        <f>DATE(2027,5,29)</f>
        <v>46536</v>
      </c>
    </row>
    <row r="798" spans="1:5">
      <c r="A798" s="2" t="s">
        <v>2134</v>
      </c>
      <c r="B798" s="1" t="s">
        <v>2133</v>
      </c>
      <c r="C798" s="1" t="s">
        <v>654</v>
      </c>
      <c r="D798" s="2" t="s">
        <v>655</v>
      </c>
      <c r="E798" s="3">
        <f>DATE(2028,2,5)</f>
        <v>46788</v>
      </c>
    </row>
    <row r="799" spans="1:5">
      <c r="A799" s="2" t="s">
        <v>2135</v>
      </c>
      <c r="B799" s="1" t="s">
        <v>2136</v>
      </c>
      <c r="C799" s="1" t="s">
        <v>961</v>
      </c>
      <c r="D799" s="2" t="s">
        <v>64</v>
      </c>
      <c r="E799" s="3">
        <f>DATE(2028,2,28)</f>
        <v>46811</v>
      </c>
    </row>
    <row r="800" spans="1:5">
      <c r="A800" s="2" t="s">
        <v>2137</v>
      </c>
      <c r="B800" s="1" t="s">
        <v>2138</v>
      </c>
      <c r="C800" s="1" t="s">
        <v>94</v>
      </c>
      <c r="D800" s="2" t="s">
        <v>17</v>
      </c>
      <c r="E800" s="3">
        <f>DATE(2026,11,7)</f>
        <v>46333</v>
      </c>
    </row>
    <row r="801" spans="1:5">
      <c r="A801" s="2" t="s">
        <v>2139</v>
      </c>
      <c r="B801" s="1" t="s">
        <v>2140</v>
      </c>
      <c r="C801" s="1" t="s">
        <v>870</v>
      </c>
      <c r="D801" s="2" t="s">
        <v>715</v>
      </c>
      <c r="E801" s="3">
        <f>DATE(2026,11,8)</f>
        <v>46334</v>
      </c>
    </row>
    <row r="802" spans="1:5">
      <c r="A802" s="2" t="s">
        <v>2141</v>
      </c>
      <c r="B802" s="1" t="s">
        <v>2142</v>
      </c>
      <c r="C802" s="1" t="s">
        <v>643</v>
      </c>
      <c r="D802" s="2" t="s">
        <v>582</v>
      </c>
      <c r="E802" s="3">
        <f>DATE(2026,3,23)</f>
        <v>46104</v>
      </c>
    </row>
    <row r="803" spans="1:5">
      <c r="A803" s="2" t="s">
        <v>2143</v>
      </c>
      <c r="B803" s="1" t="s">
        <v>2144</v>
      </c>
      <c r="C803" s="1" t="s">
        <v>75</v>
      </c>
      <c r="D803" s="2" t="s">
        <v>76</v>
      </c>
      <c r="E803" s="3">
        <f>DATE(2027,2,3)</f>
        <v>46421</v>
      </c>
    </row>
    <row r="804" spans="1:5">
      <c r="A804" s="2" t="s">
        <v>2145</v>
      </c>
      <c r="B804" s="1" t="s">
        <v>2146</v>
      </c>
      <c r="C804" s="1" t="s">
        <v>368</v>
      </c>
      <c r="D804" s="2" t="s">
        <v>169</v>
      </c>
      <c r="E804" s="3">
        <f>DATE(2026,8,1)</f>
        <v>46235</v>
      </c>
    </row>
    <row r="805" spans="1:5">
      <c r="A805" s="2" t="s">
        <v>2147</v>
      </c>
      <c r="B805" s="1" t="s">
        <v>2148</v>
      </c>
      <c r="C805" s="1" t="s">
        <v>2149</v>
      </c>
      <c r="D805" s="2" t="s">
        <v>273</v>
      </c>
      <c r="E805" s="3">
        <f>DATE(2028,4,3)</f>
        <v>46846</v>
      </c>
    </row>
    <row r="806" spans="1:5">
      <c r="A806" s="2" t="s">
        <v>2150</v>
      </c>
      <c r="B806" s="1" t="s">
        <v>2151</v>
      </c>
      <c r="C806" s="1" t="s">
        <v>938</v>
      </c>
      <c r="D806" s="2" t="s">
        <v>939</v>
      </c>
      <c r="E806" s="3">
        <f>DATE(2026,3,29)</f>
        <v>46110</v>
      </c>
    </row>
    <row r="807" spans="1:5">
      <c r="A807" s="2" t="s">
        <v>2152</v>
      </c>
      <c r="B807" s="1" t="s">
        <v>2153</v>
      </c>
      <c r="C807" s="1" t="s">
        <v>2154</v>
      </c>
      <c r="D807" s="2" t="s">
        <v>139</v>
      </c>
      <c r="E807" s="3">
        <f>DATE(2025,4,30)</f>
        <v>45777</v>
      </c>
    </row>
    <row r="808" spans="1:5">
      <c r="A808" s="2" t="s">
        <v>2155</v>
      </c>
      <c r="B808" s="1" t="s">
        <v>2156</v>
      </c>
      <c r="C808" s="1" t="s">
        <v>2157</v>
      </c>
      <c r="D808" s="2" t="s">
        <v>201</v>
      </c>
      <c r="E808" s="3">
        <f>DATE(2028,7,9)</f>
        <v>46943</v>
      </c>
    </row>
    <row r="809" spans="1:5">
      <c r="A809" s="2" t="s">
        <v>2158</v>
      </c>
      <c r="B809" s="1" t="s">
        <v>2159</v>
      </c>
      <c r="C809" s="1" t="s">
        <v>208</v>
      </c>
      <c r="D809" s="2" t="s">
        <v>209</v>
      </c>
      <c r="E809" s="3">
        <f>DATE(2027,4,17)</f>
        <v>46494</v>
      </c>
    </row>
    <row r="810" spans="1:5">
      <c r="A810" s="2" t="s">
        <v>2160</v>
      </c>
      <c r="B810" s="1" t="s">
        <v>2161</v>
      </c>
      <c r="C810" s="1" t="s">
        <v>2162</v>
      </c>
      <c r="D810" s="2" t="s">
        <v>674</v>
      </c>
      <c r="E810" s="3">
        <f>DATE(2026,4,19)</f>
        <v>46131</v>
      </c>
    </row>
    <row r="811" spans="1:5">
      <c r="A811" s="2" t="s">
        <v>2163</v>
      </c>
      <c r="B811" s="1" t="s">
        <v>2164</v>
      </c>
      <c r="C811" s="1" t="s">
        <v>2165</v>
      </c>
      <c r="D811" s="2" t="s">
        <v>411</v>
      </c>
      <c r="E811" s="3">
        <f>DATE(2028,11,13)</f>
        <v>47070</v>
      </c>
    </row>
    <row r="812" spans="1:5">
      <c r="A812" s="2" t="s">
        <v>2166</v>
      </c>
      <c r="B812" s="1" t="s">
        <v>2167</v>
      </c>
      <c r="C812" s="1" t="s">
        <v>2168</v>
      </c>
      <c r="D812" s="2" t="s">
        <v>28</v>
      </c>
      <c r="E812" s="3">
        <f>DATE(2027,8,18)</f>
        <v>46617</v>
      </c>
    </row>
    <row r="813" spans="1:5">
      <c r="A813" s="2" t="s">
        <v>2169</v>
      </c>
      <c r="B813" s="1" t="s">
        <v>2170</v>
      </c>
      <c r="C813" s="1" t="s">
        <v>233</v>
      </c>
      <c r="D813" s="2" t="s">
        <v>98</v>
      </c>
      <c r="E813" s="3">
        <f>DATE(2026,1,8)</f>
        <v>46030</v>
      </c>
    </row>
    <row r="814" spans="1:5">
      <c r="A814" s="2" t="s">
        <v>2171</v>
      </c>
      <c r="B814" s="1" t="s">
        <v>2172</v>
      </c>
      <c r="C814" s="1" t="s">
        <v>2173</v>
      </c>
      <c r="D814" s="2" t="s">
        <v>996</v>
      </c>
      <c r="E814" s="3">
        <f>DATE(2025,6,23)</f>
        <v>45831</v>
      </c>
    </row>
    <row r="815" spans="1:5">
      <c r="A815" s="2" t="s">
        <v>2174</v>
      </c>
      <c r="B815" s="1" t="s">
        <v>2175</v>
      </c>
      <c r="C815" s="1" t="s">
        <v>2176</v>
      </c>
      <c r="D815" s="2" t="s">
        <v>728</v>
      </c>
      <c r="E815" s="3">
        <f>DATE(2027,6,30)</f>
        <v>46568</v>
      </c>
    </row>
  </sheetData>
  <autoFilter ref="A4:E4" xr:uid="{00000000-0009-0000-0000-000000000000}"/>
  <mergeCells count="3">
    <mergeCell ref="A1:E1"/>
    <mergeCell ref="A2:E2"/>
    <mergeCell ref="A3:E3"/>
  </mergeCells>
  <hyperlinks>
    <hyperlink ref="A5" r:id="rId1" xr:uid="{00000000-0004-0000-0000-000000000000}"/>
    <hyperlink ref="D5" r:id="rId2" xr:uid="{00000000-0004-0000-0000-000001000000}"/>
    <hyperlink ref="A6" r:id="rId3" xr:uid="{00000000-0004-0000-0000-000002000000}"/>
    <hyperlink ref="D6" r:id="rId4" xr:uid="{00000000-0004-0000-0000-000003000000}"/>
    <hyperlink ref="A7" r:id="rId5" xr:uid="{00000000-0004-0000-0000-000004000000}"/>
    <hyperlink ref="D7" r:id="rId6" xr:uid="{00000000-0004-0000-0000-000005000000}"/>
    <hyperlink ref="A8" r:id="rId7" xr:uid="{00000000-0004-0000-0000-000006000000}"/>
    <hyperlink ref="D8" r:id="rId8" xr:uid="{00000000-0004-0000-0000-000007000000}"/>
    <hyperlink ref="A9" r:id="rId9" xr:uid="{00000000-0004-0000-0000-000008000000}"/>
    <hyperlink ref="D9" r:id="rId10" xr:uid="{00000000-0004-0000-0000-000009000000}"/>
    <hyperlink ref="A10" r:id="rId11" xr:uid="{00000000-0004-0000-0000-00000A000000}"/>
    <hyperlink ref="D10" r:id="rId12" xr:uid="{00000000-0004-0000-0000-00000B000000}"/>
    <hyperlink ref="A11" r:id="rId13" xr:uid="{00000000-0004-0000-0000-00000C000000}"/>
    <hyperlink ref="D11" r:id="rId14" xr:uid="{00000000-0004-0000-0000-00000D000000}"/>
    <hyperlink ref="A12" r:id="rId15" xr:uid="{00000000-0004-0000-0000-00000E000000}"/>
    <hyperlink ref="D12" r:id="rId16" xr:uid="{00000000-0004-0000-0000-00000F000000}"/>
    <hyperlink ref="A13" r:id="rId17" xr:uid="{00000000-0004-0000-0000-000010000000}"/>
    <hyperlink ref="D13" r:id="rId18" xr:uid="{00000000-0004-0000-0000-000011000000}"/>
    <hyperlink ref="A14" r:id="rId19" xr:uid="{00000000-0004-0000-0000-000012000000}"/>
    <hyperlink ref="D14" r:id="rId20" xr:uid="{00000000-0004-0000-0000-000013000000}"/>
    <hyperlink ref="A15" r:id="rId21" xr:uid="{00000000-0004-0000-0000-000014000000}"/>
    <hyperlink ref="D15" r:id="rId22" xr:uid="{00000000-0004-0000-0000-000015000000}"/>
    <hyperlink ref="A16" r:id="rId23" xr:uid="{00000000-0004-0000-0000-000016000000}"/>
    <hyperlink ref="D16" r:id="rId24" xr:uid="{00000000-0004-0000-0000-000017000000}"/>
    <hyperlink ref="A17" r:id="rId25" xr:uid="{00000000-0004-0000-0000-000018000000}"/>
    <hyperlink ref="D17" r:id="rId26" xr:uid="{00000000-0004-0000-0000-000019000000}"/>
    <hyperlink ref="A18" r:id="rId27" xr:uid="{00000000-0004-0000-0000-00001A000000}"/>
    <hyperlink ref="D18" r:id="rId28" xr:uid="{00000000-0004-0000-0000-00001B000000}"/>
    <hyperlink ref="A19" r:id="rId29" xr:uid="{00000000-0004-0000-0000-00001C000000}"/>
    <hyperlink ref="D19" r:id="rId30" xr:uid="{00000000-0004-0000-0000-00001D000000}"/>
    <hyperlink ref="A20" r:id="rId31" xr:uid="{00000000-0004-0000-0000-00001E000000}"/>
    <hyperlink ref="D20" r:id="rId32" xr:uid="{00000000-0004-0000-0000-00001F000000}"/>
    <hyperlink ref="A21" r:id="rId33" xr:uid="{00000000-0004-0000-0000-000020000000}"/>
    <hyperlink ref="D21" r:id="rId34" xr:uid="{00000000-0004-0000-0000-000021000000}"/>
    <hyperlink ref="A22" r:id="rId35" xr:uid="{00000000-0004-0000-0000-000022000000}"/>
    <hyperlink ref="D22" r:id="rId36" xr:uid="{00000000-0004-0000-0000-000023000000}"/>
    <hyperlink ref="A23" r:id="rId37" xr:uid="{00000000-0004-0000-0000-000024000000}"/>
    <hyperlink ref="D23" r:id="rId38" xr:uid="{00000000-0004-0000-0000-000025000000}"/>
    <hyperlink ref="A24" r:id="rId39" xr:uid="{00000000-0004-0000-0000-000026000000}"/>
    <hyperlink ref="D24" r:id="rId40" xr:uid="{00000000-0004-0000-0000-000027000000}"/>
    <hyperlink ref="A25" r:id="rId41" xr:uid="{00000000-0004-0000-0000-000028000000}"/>
    <hyperlink ref="D25" r:id="rId42" xr:uid="{00000000-0004-0000-0000-000029000000}"/>
    <hyperlink ref="A26" r:id="rId43" xr:uid="{00000000-0004-0000-0000-00002A000000}"/>
    <hyperlink ref="D26" r:id="rId44" xr:uid="{00000000-0004-0000-0000-00002B000000}"/>
    <hyperlink ref="A27" r:id="rId45" xr:uid="{00000000-0004-0000-0000-00002C000000}"/>
    <hyperlink ref="D27" r:id="rId46" xr:uid="{00000000-0004-0000-0000-00002D000000}"/>
    <hyperlink ref="A28" r:id="rId47" xr:uid="{00000000-0004-0000-0000-00002E000000}"/>
    <hyperlink ref="D28" r:id="rId48" xr:uid="{00000000-0004-0000-0000-00002F000000}"/>
    <hyperlink ref="A29" r:id="rId49" xr:uid="{00000000-0004-0000-0000-000030000000}"/>
    <hyperlink ref="D29" r:id="rId50" xr:uid="{00000000-0004-0000-0000-000031000000}"/>
    <hyperlink ref="A30" r:id="rId51" xr:uid="{00000000-0004-0000-0000-000032000000}"/>
    <hyperlink ref="D30" r:id="rId52" xr:uid="{00000000-0004-0000-0000-000033000000}"/>
    <hyperlink ref="A31" r:id="rId53" xr:uid="{00000000-0004-0000-0000-000034000000}"/>
    <hyperlink ref="D31" r:id="rId54" xr:uid="{00000000-0004-0000-0000-000035000000}"/>
    <hyperlink ref="A32" r:id="rId55" xr:uid="{00000000-0004-0000-0000-000036000000}"/>
    <hyperlink ref="D32" r:id="rId56" xr:uid="{00000000-0004-0000-0000-000037000000}"/>
    <hyperlink ref="A33" r:id="rId57" xr:uid="{00000000-0004-0000-0000-000038000000}"/>
    <hyperlink ref="D33" r:id="rId58" xr:uid="{00000000-0004-0000-0000-000039000000}"/>
    <hyperlink ref="A34" r:id="rId59" xr:uid="{00000000-0004-0000-0000-00003A000000}"/>
    <hyperlink ref="D34" r:id="rId60" xr:uid="{00000000-0004-0000-0000-00003B000000}"/>
    <hyperlink ref="A35" r:id="rId61" xr:uid="{00000000-0004-0000-0000-00003C000000}"/>
    <hyperlink ref="D35" r:id="rId62" xr:uid="{00000000-0004-0000-0000-00003D000000}"/>
    <hyperlink ref="A36" r:id="rId63" xr:uid="{00000000-0004-0000-0000-00003E000000}"/>
    <hyperlink ref="D36" r:id="rId64" xr:uid="{00000000-0004-0000-0000-00003F000000}"/>
    <hyperlink ref="A37" r:id="rId65" xr:uid="{00000000-0004-0000-0000-000040000000}"/>
    <hyperlink ref="D37" r:id="rId66" xr:uid="{00000000-0004-0000-0000-000041000000}"/>
    <hyperlink ref="A38" r:id="rId67" xr:uid="{00000000-0004-0000-0000-000042000000}"/>
    <hyperlink ref="D38" r:id="rId68" xr:uid="{00000000-0004-0000-0000-000043000000}"/>
    <hyperlink ref="A39" r:id="rId69" xr:uid="{00000000-0004-0000-0000-000044000000}"/>
    <hyperlink ref="D39" r:id="rId70" xr:uid="{00000000-0004-0000-0000-000045000000}"/>
    <hyperlink ref="A40" r:id="rId71" xr:uid="{00000000-0004-0000-0000-000046000000}"/>
    <hyperlink ref="D40" r:id="rId72" xr:uid="{00000000-0004-0000-0000-000047000000}"/>
    <hyperlink ref="A41" r:id="rId73" xr:uid="{00000000-0004-0000-0000-000048000000}"/>
    <hyperlink ref="D41" r:id="rId74" xr:uid="{00000000-0004-0000-0000-000049000000}"/>
    <hyperlink ref="A42" r:id="rId75" xr:uid="{00000000-0004-0000-0000-00004A000000}"/>
    <hyperlink ref="D42" r:id="rId76" xr:uid="{00000000-0004-0000-0000-00004B000000}"/>
    <hyperlink ref="A43" r:id="rId77" xr:uid="{00000000-0004-0000-0000-00004C000000}"/>
    <hyperlink ref="D43" r:id="rId78" xr:uid="{00000000-0004-0000-0000-00004D000000}"/>
    <hyperlink ref="A44" r:id="rId79" xr:uid="{00000000-0004-0000-0000-00004E000000}"/>
    <hyperlink ref="D44" r:id="rId80" xr:uid="{00000000-0004-0000-0000-00004F000000}"/>
    <hyperlink ref="A45" r:id="rId81" xr:uid="{00000000-0004-0000-0000-000050000000}"/>
    <hyperlink ref="D45" r:id="rId82" xr:uid="{00000000-0004-0000-0000-000051000000}"/>
    <hyperlink ref="A46" r:id="rId83" xr:uid="{00000000-0004-0000-0000-000052000000}"/>
    <hyperlink ref="D46" r:id="rId84" xr:uid="{00000000-0004-0000-0000-000053000000}"/>
    <hyperlink ref="A47" r:id="rId85" xr:uid="{00000000-0004-0000-0000-000054000000}"/>
    <hyperlink ref="D47" r:id="rId86" xr:uid="{00000000-0004-0000-0000-000055000000}"/>
    <hyperlink ref="A48" r:id="rId87" xr:uid="{00000000-0004-0000-0000-000056000000}"/>
    <hyperlink ref="D48" r:id="rId88" xr:uid="{00000000-0004-0000-0000-000057000000}"/>
    <hyperlink ref="A49" r:id="rId89" xr:uid="{00000000-0004-0000-0000-000058000000}"/>
    <hyperlink ref="D49" r:id="rId90" xr:uid="{00000000-0004-0000-0000-000059000000}"/>
    <hyperlink ref="A50" r:id="rId91" xr:uid="{00000000-0004-0000-0000-00005A000000}"/>
    <hyperlink ref="D50" r:id="rId92" xr:uid="{00000000-0004-0000-0000-00005B000000}"/>
    <hyperlink ref="A51" r:id="rId93" xr:uid="{00000000-0004-0000-0000-00005C000000}"/>
    <hyperlink ref="D51" r:id="rId94" xr:uid="{00000000-0004-0000-0000-00005D000000}"/>
    <hyperlink ref="A52" r:id="rId95" xr:uid="{00000000-0004-0000-0000-00005E000000}"/>
    <hyperlink ref="D52" r:id="rId96" xr:uid="{00000000-0004-0000-0000-00005F000000}"/>
    <hyperlink ref="A53" r:id="rId97" xr:uid="{00000000-0004-0000-0000-000060000000}"/>
    <hyperlink ref="D53" r:id="rId98" xr:uid="{00000000-0004-0000-0000-000061000000}"/>
    <hyperlink ref="A54" r:id="rId99" xr:uid="{00000000-0004-0000-0000-000062000000}"/>
    <hyperlink ref="D54" r:id="rId100" xr:uid="{00000000-0004-0000-0000-000063000000}"/>
    <hyperlink ref="A55" r:id="rId101" xr:uid="{00000000-0004-0000-0000-000064000000}"/>
    <hyperlink ref="D55" r:id="rId102" xr:uid="{00000000-0004-0000-0000-000065000000}"/>
    <hyperlink ref="A56" r:id="rId103" xr:uid="{00000000-0004-0000-0000-000066000000}"/>
    <hyperlink ref="D56" r:id="rId104" xr:uid="{00000000-0004-0000-0000-000067000000}"/>
    <hyperlink ref="A57" r:id="rId105" xr:uid="{00000000-0004-0000-0000-000068000000}"/>
    <hyperlink ref="D57" r:id="rId106" xr:uid="{00000000-0004-0000-0000-000069000000}"/>
    <hyperlink ref="A58" r:id="rId107" xr:uid="{00000000-0004-0000-0000-00006A000000}"/>
    <hyperlink ref="D58" r:id="rId108" xr:uid="{00000000-0004-0000-0000-00006B000000}"/>
    <hyperlink ref="A59" r:id="rId109" xr:uid="{00000000-0004-0000-0000-00006C000000}"/>
    <hyperlink ref="D59" r:id="rId110" xr:uid="{00000000-0004-0000-0000-00006D000000}"/>
    <hyperlink ref="A60" r:id="rId111" xr:uid="{00000000-0004-0000-0000-00006E000000}"/>
    <hyperlink ref="D60" r:id="rId112" xr:uid="{00000000-0004-0000-0000-00006F000000}"/>
    <hyperlink ref="A61" r:id="rId113" xr:uid="{00000000-0004-0000-0000-000070000000}"/>
    <hyperlink ref="D61" r:id="rId114" xr:uid="{00000000-0004-0000-0000-000071000000}"/>
    <hyperlink ref="A62" r:id="rId115" xr:uid="{00000000-0004-0000-0000-000072000000}"/>
    <hyperlink ref="D62" r:id="rId116" xr:uid="{00000000-0004-0000-0000-000073000000}"/>
    <hyperlink ref="A63" r:id="rId117" xr:uid="{00000000-0004-0000-0000-000074000000}"/>
    <hyperlink ref="D63" r:id="rId118" xr:uid="{00000000-0004-0000-0000-000075000000}"/>
    <hyperlink ref="A64" r:id="rId119" xr:uid="{00000000-0004-0000-0000-000076000000}"/>
    <hyperlink ref="D64" r:id="rId120" xr:uid="{00000000-0004-0000-0000-000077000000}"/>
    <hyperlink ref="A65" r:id="rId121" xr:uid="{00000000-0004-0000-0000-000078000000}"/>
    <hyperlink ref="D65" r:id="rId122" xr:uid="{00000000-0004-0000-0000-000079000000}"/>
    <hyperlink ref="A66" r:id="rId123" xr:uid="{00000000-0004-0000-0000-00007A000000}"/>
    <hyperlink ref="D66" r:id="rId124" xr:uid="{00000000-0004-0000-0000-00007B000000}"/>
    <hyperlink ref="A67" r:id="rId125" xr:uid="{00000000-0004-0000-0000-00007C000000}"/>
    <hyperlink ref="D67" r:id="rId126" xr:uid="{00000000-0004-0000-0000-00007D000000}"/>
    <hyperlink ref="A68" r:id="rId127" xr:uid="{00000000-0004-0000-0000-00007E000000}"/>
    <hyperlink ref="D68" r:id="rId128" xr:uid="{00000000-0004-0000-0000-00007F000000}"/>
    <hyperlink ref="A69" r:id="rId129" xr:uid="{00000000-0004-0000-0000-000080000000}"/>
    <hyperlink ref="D69" r:id="rId130" xr:uid="{00000000-0004-0000-0000-000081000000}"/>
    <hyperlink ref="A70" r:id="rId131" xr:uid="{00000000-0004-0000-0000-000082000000}"/>
    <hyperlink ref="D70" r:id="rId132" xr:uid="{00000000-0004-0000-0000-000083000000}"/>
    <hyperlink ref="A71" r:id="rId133" xr:uid="{00000000-0004-0000-0000-000084000000}"/>
    <hyperlink ref="D71" r:id="rId134" xr:uid="{00000000-0004-0000-0000-000085000000}"/>
    <hyperlink ref="A72" r:id="rId135" xr:uid="{00000000-0004-0000-0000-000086000000}"/>
    <hyperlink ref="D72" r:id="rId136" xr:uid="{00000000-0004-0000-0000-000087000000}"/>
    <hyperlink ref="A73" r:id="rId137" xr:uid="{00000000-0004-0000-0000-000088000000}"/>
    <hyperlink ref="D73" r:id="rId138" xr:uid="{00000000-0004-0000-0000-000089000000}"/>
    <hyperlink ref="A74" r:id="rId139" xr:uid="{00000000-0004-0000-0000-00008A000000}"/>
    <hyperlink ref="D74" r:id="rId140" xr:uid="{00000000-0004-0000-0000-00008B000000}"/>
    <hyperlink ref="A75" r:id="rId141" xr:uid="{00000000-0004-0000-0000-00008C000000}"/>
    <hyperlink ref="D75" r:id="rId142" xr:uid="{00000000-0004-0000-0000-00008D000000}"/>
    <hyperlink ref="A76" r:id="rId143" xr:uid="{00000000-0004-0000-0000-00008E000000}"/>
    <hyperlink ref="D76" r:id="rId144" xr:uid="{00000000-0004-0000-0000-00008F000000}"/>
    <hyperlink ref="A77" r:id="rId145" xr:uid="{00000000-0004-0000-0000-000090000000}"/>
    <hyperlink ref="D77" r:id="rId146" xr:uid="{00000000-0004-0000-0000-000091000000}"/>
    <hyperlink ref="A78" r:id="rId147" xr:uid="{00000000-0004-0000-0000-000092000000}"/>
    <hyperlink ref="D78" r:id="rId148" xr:uid="{00000000-0004-0000-0000-000093000000}"/>
    <hyperlink ref="A79" r:id="rId149" xr:uid="{00000000-0004-0000-0000-000094000000}"/>
    <hyperlink ref="D79" r:id="rId150" xr:uid="{00000000-0004-0000-0000-000095000000}"/>
    <hyperlink ref="A80" r:id="rId151" xr:uid="{00000000-0004-0000-0000-000096000000}"/>
    <hyperlink ref="D80" r:id="rId152" xr:uid="{00000000-0004-0000-0000-000097000000}"/>
    <hyperlink ref="A81" r:id="rId153" xr:uid="{00000000-0004-0000-0000-000098000000}"/>
    <hyperlink ref="D81" r:id="rId154" xr:uid="{00000000-0004-0000-0000-000099000000}"/>
    <hyperlink ref="A82" r:id="rId155" xr:uid="{00000000-0004-0000-0000-00009A000000}"/>
    <hyperlink ref="D82" r:id="rId156" xr:uid="{00000000-0004-0000-0000-00009B000000}"/>
    <hyperlink ref="A83" r:id="rId157" xr:uid="{00000000-0004-0000-0000-00009C000000}"/>
    <hyperlink ref="D83" r:id="rId158" xr:uid="{00000000-0004-0000-0000-00009D000000}"/>
    <hyperlink ref="A84" r:id="rId159" xr:uid="{00000000-0004-0000-0000-00009E000000}"/>
    <hyperlink ref="D84" r:id="rId160" xr:uid="{00000000-0004-0000-0000-00009F000000}"/>
    <hyperlink ref="A85" r:id="rId161" xr:uid="{00000000-0004-0000-0000-0000A0000000}"/>
    <hyperlink ref="D85" r:id="rId162" xr:uid="{00000000-0004-0000-0000-0000A1000000}"/>
    <hyperlink ref="A86" r:id="rId163" xr:uid="{00000000-0004-0000-0000-0000A2000000}"/>
    <hyperlink ref="D86" r:id="rId164" xr:uid="{00000000-0004-0000-0000-0000A3000000}"/>
    <hyperlink ref="A87" r:id="rId165" xr:uid="{00000000-0004-0000-0000-0000A4000000}"/>
    <hyperlink ref="D87" r:id="rId166" xr:uid="{00000000-0004-0000-0000-0000A5000000}"/>
    <hyperlink ref="A88" r:id="rId167" xr:uid="{00000000-0004-0000-0000-0000A6000000}"/>
    <hyperlink ref="D88" r:id="rId168" xr:uid="{00000000-0004-0000-0000-0000A7000000}"/>
    <hyperlink ref="A89" r:id="rId169" xr:uid="{00000000-0004-0000-0000-0000A8000000}"/>
    <hyperlink ref="D89" r:id="rId170" xr:uid="{00000000-0004-0000-0000-0000A9000000}"/>
    <hyperlink ref="A90" r:id="rId171" xr:uid="{00000000-0004-0000-0000-0000AA000000}"/>
    <hyperlink ref="D90" r:id="rId172" xr:uid="{00000000-0004-0000-0000-0000AB000000}"/>
    <hyperlink ref="A91" r:id="rId173" xr:uid="{00000000-0004-0000-0000-0000AC000000}"/>
    <hyperlink ref="D91" r:id="rId174" xr:uid="{00000000-0004-0000-0000-0000AD000000}"/>
    <hyperlink ref="A92" r:id="rId175" xr:uid="{00000000-0004-0000-0000-0000AE000000}"/>
    <hyperlink ref="D92" r:id="rId176" xr:uid="{00000000-0004-0000-0000-0000AF000000}"/>
    <hyperlink ref="A93" r:id="rId177" xr:uid="{00000000-0004-0000-0000-0000B0000000}"/>
    <hyperlink ref="D93" r:id="rId178" xr:uid="{00000000-0004-0000-0000-0000B1000000}"/>
    <hyperlink ref="A94" r:id="rId179" xr:uid="{00000000-0004-0000-0000-0000B2000000}"/>
    <hyperlink ref="D94" r:id="rId180" xr:uid="{00000000-0004-0000-0000-0000B3000000}"/>
    <hyperlink ref="A95" r:id="rId181" xr:uid="{00000000-0004-0000-0000-0000B4000000}"/>
    <hyperlink ref="D95" r:id="rId182" xr:uid="{00000000-0004-0000-0000-0000B5000000}"/>
    <hyperlink ref="A96" r:id="rId183" xr:uid="{00000000-0004-0000-0000-0000B6000000}"/>
    <hyperlink ref="D96" r:id="rId184" xr:uid="{00000000-0004-0000-0000-0000B7000000}"/>
    <hyperlink ref="A97" r:id="rId185" xr:uid="{00000000-0004-0000-0000-0000B8000000}"/>
    <hyperlink ref="D97" r:id="rId186" xr:uid="{00000000-0004-0000-0000-0000B9000000}"/>
    <hyperlink ref="A98" r:id="rId187" xr:uid="{00000000-0004-0000-0000-0000BA000000}"/>
    <hyperlink ref="D98" r:id="rId188" xr:uid="{00000000-0004-0000-0000-0000BB000000}"/>
    <hyperlink ref="A99" r:id="rId189" xr:uid="{00000000-0004-0000-0000-0000BC000000}"/>
    <hyperlink ref="D99" r:id="rId190" xr:uid="{00000000-0004-0000-0000-0000BD000000}"/>
    <hyperlink ref="A100" r:id="rId191" xr:uid="{00000000-0004-0000-0000-0000BE000000}"/>
    <hyperlink ref="D100" r:id="rId192" xr:uid="{00000000-0004-0000-0000-0000BF000000}"/>
    <hyperlink ref="A101" r:id="rId193" xr:uid="{00000000-0004-0000-0000-0000C0000000}"/>
    <hyperlink ref="D101" r:id="rId194" xr:uid="{00000000-0004-0000-0000-0000C1000000}"/>
    <hyperlink ref="A102" r:id="rId195" xr:uid="{00000000-0004-0000-0000-0000C2000000}"/>
    <hyperlink ref="D102" r:id="rId196" xr:uid="{00000000-0004-0000-0000-0000C3000000}"/>
    <hyperlink ref="A103" r:id="rId197" xr:uid="{00000000-0004-0000-0000-0000C4000000}"/>
    <hyperlink ref="D103" r:id="rId198" xr:uid="{00000000-0004-0000-0000-0000C5000000}"/>
    <hyperlink ref="A104" r:id="rId199" xr:uid="{00000000-0004-0000-0000-0000C6000000}"/>
    <hyperlink ref="D104" r:id="rId200" xr:uid="{00000000-0004-0000-0000-0000C7000000}"/>
    <hyperlink ref="A105" r:id="rId201" xr:uid="{00000000-0004-0000-0000-0000C8000000}"/>
    <hyperlink ref="D105" r:id="rId202" xr:uid="{00000000-0004-0000-0000-0000C9000000}"/>
    <hyperlink ref="A106" r:id="rId203" xr:uid="{00000000-0004-0000-0000-0000CA000000}"/>
    <hyperlink ref="D106" r:id="rId204" xr:uid="{00000000-0004-0000-0000-0000CB000000}"/>
    <hyperlink ref="A107" r:id="rId205" xr:uid="{00000000-0004-0000-0000-0000CC000000}"/>
    <hyperlink ref="D107" r:id="rId206" xr:uid="{00000000-0004-0000-0000-0000CD000000}"/>
    <hyperlink ref="A108" r:id="rId207" xr:uid="{00000000-0004-0000-0000-0000CE000000}"/>
    <hyperlink ref="D108" r:id="rId208" xr:uid="{00000000-0004-0000-0000-0000CF000000}"/>
    <hyperlink ref="A109" r:id="rId209" xr:uid="{00000000-0004-0000-0000-0000D0000000}"/>
    <hyperlink ref="D109" r:id="rId210" xr:uid="{00000000-0004-0000-0000-0000D1000000}"/>
    <hyperlink ref="A110" r:id="rId211" xr:uid="{00000000-0004-0000-0000-0000D2000000}"/>
    <hyperlink ref="D110" r:id="rId212" xr:uid="{00000000-0004-0000-0000-0000D3000000}"/>
    <hyperlink ref="A111" r:id="rId213" xr:uid="{00000000-0004-0000-0000-0000D4000000}"/>
    <hyperlink ref="D111" r:id="rId214" xr:uid="{00000000-0004-0000-0000-0000D5000000}"/>
    <hyperlink ref="A112" r:id="rId215" xr:uid="{00000000-0004-0000-0000-0000D6000000}"/>
    <hyperlink ref="D112" r:id="rId216" xr:uid="{00000000-0004-0000-0000-0000D7000000}"/>
    <hyperlink ref="A113" r:id="rId217" xr:uid="{00000000-0004-0000-0000-0000D8000000}"/>
    <hyperlink ref="D113" r:id="rId218" xr:uid="{00000000-0004-0000-0000-0000D9000000}"/>
    <hyperlink ref="A114" r:id="rId219" xr:uid="{00000000-0004-0000-0000-0000DA000000}"/>
    <hyperlink ref="D114" r:id="rId220" xr:uid="{00000000-0004-0000-0000-0000DB000000}"/>
    <hyperlink ref="A115" r:id="rId221" xr:uid="{00000000-0004-0000-0000-0000DC000000}"/>
    <hyperlink ref="D115" r:id="rId222" xr:uid="{00000000-0004-0000-0000-0000DD000000}"/>
    <hyperlink ref="A116" r:id="rId223" xr:uid="{00000000-0004-0000-0000-0000DE000000}"/>
    <hyperlink ref="D116" r:id="rId224" xr:uid="{00000000-0004-0000-0000-0000DF000000}"/>
    <hyperlink ref="A117" r:id="rId225" xr:uid="{00000000-0004-0000-0000-0000E0000000}"/>
    <hyperlink ref="D117" r:id="rId226" xr:uid="{00000000-0004-0000-0000-0000E1000000}"/>
    <hyperlink ref="A118" r:id="rId227" xr:uid="{00000000-0004-0000-0000-0000E2000000}"/>
    <hyperlink ref="D118" r:id="rId228" xr:uid="{00000000-0004-0000-0000-0000E3000000}"/>
    <hyperlink ref="A119" r:id="rId229" xr:uid="{00000000-0004-0000-0000-0000E4000000}"/>
    <hyperlink ref="D119" r:id="rId230" xr:uid="{00000000-0004-0000-0000-0000E5000000}"/>
    <hyperlink ref="A120" r:id="rId231" xr:uid="{00000000-0004-0000-0000-0000E6000000}"/>
    <hyperlink ref="D120" r:id="rId232" xr:uid="{00000000-0004-0000-0000-0000E7000000}"/>
    <hyperlink ref="A121" r:id="rId233" xr:uid="{00000000-0004-0000-0000-0000E8000000}"/>
    <hyperlink ref="D121" r:id="rId234" xr:uid="{00000000-0004-0000-0000-0000E9000000}"/>
    <hyperlink ref="A122" r:id="rId235" xr:uid="{00000000-0004-0000-0000-0000EA000000}"/>
    <hyperlink ref="D122" r:id="rId236" xr:uid="{00000000-0004-0000-0000-0000EB000000}"/>
    <hyperlink ref="A123" r:id="rId237" xr:uid="{00000000-0004-0000-0000-0000EC000000}"/>
    <hyperlink ref="D123" r:id="rId238" xr:uid="{00000000-0004-0000-0000-0000ED000000}"/>
    <hyperlink ref="A124" r:id="rId239" xr:uid="{00000000-0004-0000-0000-0000EE000000}"/>
    <hyperlink ref="D124" r:id="rId240" xr:uid="{00000000-0004-0000-0000-0000EF000000}"/>
    <hyperlink ref="A125" r:id="rId241" xr:uid="{00000000-0004-0000-0000-0000F0000000}"/>
    <hyperlink ref="D125" r:id="rId242" xr:uid="{00000000-0004-0000-0000-0000F1000000}"/>
    <hyperlink ref="A126" r:id="rId243" xr:uid="{00000000-0004-0000-0000-0000F2000000}"/>
    <hyperlink ref="D126" r:id="rId244" xr:uid="{00000000-0004-0000-0000-0000F3000000}"/>
    <hyperlink ref="A127" r:id="rId245" xr:uid="{00000000-0004-0000-0000-0000F4000000}"/>
    <hyperlink ref="D127" r:id="rId246" xr:uid="{00000000-0004-0000-0000-0000F5000000}"/>
    <hyperlink ref="A128" r:id="rId247" xr:uid="{00000000-0004-0000-0000-0000F6000000}"/>
    <hyperlink ref="D128" r:id="rId248" xr:uid="{00000000-0004-0000-0000-0000F7000000}"/>
    <hyperlink ref="A129" r:id="rId249" xr:uid="{00000000-0004-0000-0000-0000F8000000}"/>
    <hyperlink ref="D129" r:id="rId250" xr:uid="{00000000-0004-0000-0000-0000F9000000}"/>
    <hyperlink ref="A130" r:id="rId251" xr:uid="{00000000-0004-0000-0000-0000FA000000}"/>
    <hyperlink ref="D130" r:id="rId252" xr:uid="{00000000-0004-0000-0000-0000FB000000}"/>
    <hyperlink ref="A131" r:id="rId253" xr:uid="{00000000-0004-0000-0000-0000FC000000}"/>
    <hyperlink ref="D131" r:id="rId254" xr:uid="{00000000-0004-0000-0000-0000FD000000}"/>
    <hyperlink ref="A132" r:id="rId255" xr:uid="{00000000-0004-0000-0000-0000FE000000}"/>
    <hyperlink ref="D132" r:id="rId256" xr:uid="{00000000-0004-0000-0000-0000FF000000}"/>
    <hyperlink ref="A133" r:id="rId257" xr:uid="{00000000-0004-0000-0000-000000010000}"/>
    <hyperlink ref="D133" r:id="rId258" xr:uid="{00000000-0004-0000-0000-000001010000}"/>
    <hyperlink ref="A134" r:id="rId259" xr:uid="{00000000-0004-0000-0000-000002010000}"/>
    <hyperlink ref="D134" r:id="rId260" xr:uid="{00000000-0004-0000-0000-000003010000}"/>
    <hyperlink ref="A135" r:id="rId261" xr:uid="{00000000-0004-0000-0000-000004010000}"/>
    <hyperlink ref="D135" r:id="rId262" xr:uid="{00000000-0004-0000-0000-000005010000}"/>
    <hyperlink ref="A136" r:id="rId263" xr:uid="{00000000-0004-0000-0000-000006010000}"/>
    <hyperlink ref="D136" r:id="rId264" xr:uid="{00000000-0004-0000-0000-000007010000}"/>
    <hyperlink ref="A137" r:id="rId265" xr:uid="{00000000-0004-0000-0000-000008010000}"/>
    <hyperlink ref="D137" r:id="rId266" xr:uid="{00000000-0004-0000-0000-000009010000}"/>
    <hyperlink ref="A138" r:id="rId267" xr:uid="{00000000-0004-0000-0000-00000A010000}"/>
    <hyperlink ref="D138" r:id="rId268" xr:uid="{00000000-0004-0000-0000-00000B010000}"/>
    <hyperlink ref="A139" r:id="rId269" xr:uid="{00000000-0004-0000-0000-00000C010000}"/>
    <hyperlink ref="D139" r:id="rId270" xr:uid="{00000000-0004-0000-0000-00000D010000}"/>
    <hyperlink ref="A140" r:id="rId271" xr:uid="{00000000-0004-0000-0000-00000E010000}"/>
    <hyperlink ref="D140" r:id="rId272" xr:uid="{00000000-0004-0000-0000-00000F010000}"/>
    <hyperlink ref="A141" r:id="rId273" xr:uid="{00000000-0004-0000-0000-000010010000}"/>
    <hyperlink ref="D141" r:id="rId274" xr:uid="{00000000-0004-0000-0000-000011010000}"/>
    <hyperlink ref="A142" r:id="rId275" xr:uid="{00000000-0004-0000-0000-000012010000}"/>
    <hyperlink ref="D142" r:id="rId276" xr:uid="{00000000-0004-0000-0000-000013010000}"/>
    <hyperlink ref="A143" r:id="rId277" xr:uid="{00000000-0004-0000-0000-000014010000}"/>
    <hyperlink ref="D143" r:id="rId278" xr:uid="{00000000-0004-0000-0000-000015010000}"/>
    <hyperlink ref="A144" r:id="rId279" xr:uid="{00000000-0004-0000-0000-000016010000}"/>
    <hyperlink ref="D144" r:id="rId280" xr:uid="{00000000-0004-0000-0000-000017010000}"/>
    <hyperlink ref="A145" r:id="rId281" xr:uid="{00000000-0004-0000-0000-000018010000}"/>
    <hyperlink ref="D145" r:id="rId282" xr:uid="{00000000-0004-0000-0000-000019010000}"/>
    <hyperlink ref="A146" r:id="rId283" xr:uid="{00000000-0004-0000-0000-00001A010000}"/>
    <hyperlink ref="D146" r:id="rId284" xr:uid="{00000000-0004-0000-0000-00001B010000}"/>
    <hyperlink ref="A147" r:id="rId285" xr:uid="{00000000-0004-0000-0000-00001C010000}"/>
    <hyperlink ref="D147" r:id="rId286" xr:uid="{00000000-0004-0000-0000-00001D010000}"/>
    <hyperlink ref="A148" r:id="rId287" xr:uid="{00000000-0004-0000-0000-00001E010000}"/>
    <hyperlink ref="D148" r:id="rId288" xr:uid="{00000000-0004-0000-0000-00001F010000}"/>
    <hyperlink ref="A149" r:id="rId289" xr:uid="{00000000-0004-0000-0000-000020010000}"/>
    <hyperlink ref="D149" r:id="rId290" xr:uid="{00000000-0004-0000-0000-000021010000}"/>
    <hyperlink ref="A150" r:id="rId291" xr:uid="{00000000-0004-0000-0000-000022010000}"/>
    <hyperlink ref="D150" r:id="rId292" xr:uid="{00000000-0004-0000-0000-000023010000}"/>
    <hyperlink ref="A151" r:id="rId293" xr:uid="{00000000-0004-0000-0000-000024010000}"/>
    <hyperlink ref="D151" r:id="rId294" xr:uid="{00000000-0004-0000-0000-000025010000}"/>
    <hyperlink ref="A152" r:id="rId295" xr:uid="{00000000-0004-0000-0000-000026010000}"/>
    <hyperlink ref="D152" r:id="rId296" xr:uid="{00000000-0004-0000-0000-000027010000}"/>
    <hyperlink ref="A153" r:id="rId297" xr:uid="{00000000-0004-0000-0000-000028010000}"/>
    <hyperlink ref="D153" r:id="rId298" xr:uid="{00000000-0004-0000-0000-000029010000}"/>
    <hyperlink ref="A154" r:id="rId299" xr:uid="{00000000-0004-0000-0000-00002A010000}"/>
    <hyperlink ref="D154" r:id="rId300" xr:uid="{00000000-0004-0000-0000-00002B010000}"/>
    <hyperlink ref="A155" r:id="rId301" xr:uid="{00000000-0004-0000-0000-00002C010000}"/>
    <hyperlink ref="D155" r:id="rId302" xr:uid="{00000000-0004-0000-0000-00002D010000}"/>
    <hyperlink ref="A156" r:id="rId303" xr:uid="{00000000-0004-0000-0000-00002E010000}"/>
    <hyperlink ref="D156" r:id="rId304" xr:uid="{00000000-0004-0000-0000-00002F010000}"/>
    <hyperlink ref="A157" r:id="rId305" xr:uid="{00000000-0004-0000-0000-000030010000}"/>
    <hyperlink ref="D157" r:id="rId306" xr:uid="{00000000-0004-0000-0000-000031010000}"/>
    <hyperlink ref="A158" r:id="rId307" xr:uid="{00000000-0004-0000-0000-000032010000}"/>
    <hyperlink ref="D158" r:id="rId308" xr:uid="{00000000-0004-0000-0000-000033010000}"/>
    <hyperlink ref="A159" r:id="rId309" xr:uid="{00000000-0004-0000-0000-000034010000}"/>
    <hyperlink ref="D159" r:id="rId310" xr:uid="{00000000-0004-0000-0000-000035010000}"/>
    <hyperlink ref="A160" r:id="rId311" xr:uid="{00000000-0004-0000-0000-000036010000}"/>
    <hyperlink ref="D160" r:id="rId312" xr:uid="{00000000-0004-0000-0000-000037010000}"/>
    <hyperlink ref="A161" r:id="rId313" xr:uid="{00000000-0004-0000-0000-000038010000}"/>
    <hyperlink ref="D161" r:id="rId314" xr:uid="{00000000-0004-0000-0000-000039010000}"/>
    <hyperlink ref="A162" r:id="rId315" xr:uid="{00000000-0004-0000-0000-00003A010000}"/>
    <hyperlink ref="D162" r:id="rId316" xr:uid="{00000000-0004-0000-0000-00003B010000}"/>
    <hyperlink ref="A163" r:id="rId317" xr:uid="{00000000-0004-0000-0000-00003C010000}"/>
    <hyperlink ref="D163" r:id="rId318" xr:uid="{00000000-0004-0000-0000-00003D010000}"/>
    <hyperlink ref="A164" r:id="rId319" xr:uid="{00000000-0004-0000-0000-00003E010000}"/>
    <hyperlink ref="D164" r:id="rId320" xr:uid="{00000000-0004-0000-0000-00003F010000}"/>
    <hyperlink ref="A165" r:id="rId321" xr:uid="{00000000-0004-0000-0000-000040010000}"/>
    <hyperlink ref="D165" r:id="rId322" xr:uid="{00000000-0004-0000-0000-000041010000}"/>
    <hyperlink ref="A166" r:id="rId323" xr:uid="{00000000-0004-0000-0000-000042010000}"/>
    <hyperlink ref="D166" r:id="rId324" xr:uid="{00000000-0004-0000-0000-000043010000}"/>
    <hyperlink ref="A167" r:id="rId325" xr:uid="{00000000-0004-0000-0000-000044010000}"/>
    <hyperlink ref="D167" r:id="rId326" xr:uid="{00000000-0004-0000-0000-000045010000}"/>
    <hyperlink ref="A168" r:id="rId327" xr:uid="{00000000-0004-0000-0000-000046010000}"/>
    <hyperlink ref="D168" r:id="rId328" xr:uid="{00000000-0004-0000-0000-000047010000}"/>
    <hyperlink ref="A169" r:id="rId329" xr:uid="{00000000-0004-0000-0000-000048010000}"/>
    <hyperlink ref="D169" r:id="rId330" xr:uid="{00000000-0004-0000-0000-000049010000}"/>
    <hyperlink ref="A170" r:id="rId331" xr:uid="{00000000-0004-0000-0000-00004A010000}"/>
    <hyperlink ref="D170" r:id="rId332" xr:uid="{00000000-0004-0000-0000-00004B010000}"/>
    <hyperlink ref="A171" r:id="rId333" xr:uid="{00000000-0004-0000-0000-00004C010000}"/>
    <hyperlink ref="D171" r:id="rId334" xr:uid="{00000000-0004-0000-0000-00004D010000}"/>
    <hyperlink ref="A172" r:id="rId335" xr:uid="{00000000-0004-0000-0000-00004E010000}"/>
    <hyperlink ref="D172" r:id="rId336" xr:uid="{00000000-0004-0000-0000-00004F010000}"/>
    <hyperlink ref="A173" r:id="rId337" xr:uid="{00000000-0004-0000-0000-000050010000}"/>
    <hyperlink ref="D173" r:id="rId338" xr:uid="{00000000-0004-0000-0000-000051010000}"/>
    <hyperlink ref="A174" r:id="rId339" xr:uid="{00000000-0004-0000-0000-000052010000}"/>
    <hyperlink ref="D174" r:id="rId340" xr:uid="{00000000-0004-0000-0000-000053010000}"/>
    <hyperlink ref="A175" r:id="rId341" xr:uid="{00000000-0004-0000-0000-000054010000}"/>
    <hyperlink ref="D175" r:id="rId342" xr:uid="{00000000-0004-0000-0000-000055010000}"/>
    <hyperlink ref="A176" r:id="rId343" xr:uid="{00000000-0004-0000-0000-000056010000}"/>
    <hyperlink ref="D176" r:id="rId344" xr:uid="{00000000-0004-0000-0000-000057010000}"/>
    <hyperlink ref="A177" r:id="rId345" xr:uid="{00000000-0004-0000-0000-000058010000}"/>
    <hyperlink ref="D177" r:id="rId346" xr:uid="{00000000-0004-0000-0000-000059010000}"/>
    <hyperlink ref="A178" r:id="rId347" xr:uid="{00000000-0004-0000-0000-00005A010000}"/>
    <hyperlink ref="D178" r:id="rId348" xr:uid="{00000000-0004-0000-0000-00005B010000}"/>
    <hyperlink ref="A179" r:id="rId349" xr:uid="{00000000-0004-0000-0000-00005C010000}"/>
    <hyperlink ref="D179" r:id="rId350" xr:uid="{00000000-0004-0000-0000-00005D010000}"/>
    <hyperlink ref="A180" r:id="rId351" xr:uid="{00000000-0004-0000-0000-00005E010000}"/>
    <hyperlink ref="D180" r:id="rId352" xr:uid="{00000000-0004-0000-0000-00005F010000}"/>
    <hyperlink ref="A181" r:id="rId353" xr:uid="{00000000-0004-0000-0000-000060010000}"/>
    <hyperlink ref="D181" r:id="rId354" xr:uid="{00000000-0004-0000-0000-000061010000}"/>
    <hyperlink ref="A182" r:id="rId355" xr:uid="{00000000-0004-0000-0000-000062010000}"/>
    <hyperlink ref="D182" r:id="rId356" xr:uid="{00000000-0004-0000-0000-000063010000}"/>
    <hyperlink ref="A183" r:id="rId357" xr:uid="{00000000-0004-0000-0000-000064010000}"/>
    <hyperlink ref="D183" r:id="rId358" xr:uid="{00000000-0004-0000-0000-000065010000}"/>
    <hyperlink ref="A184" r:id="rId359" xr:uid="{00000000-0004-0000-0000-000066010000}"/>
    <hyperlink ref="D184" r:id="rId360" xr:uid="{00000000-0004-0000-0000-000067010000}"/>
    <hyperlink ref="A185" r:id="rId361" xr:uid="{00000000-0004-0000-0000-000068010000}"/>
    <hyperlink ref="D185" r:id="rId362" display="Aboveground Fuel and Fluid Storage with Related Hardware, Software, and Services" xr:uid="{00000000-0004-0000-0000-000069010000}"/>
    <hyperlink ref="A186" r:id="rId363" xr:uid="{00000000-0004-0000-0000-00006A010000}"/>
    <hyperlink ref="D186" r:id="rId364" xr:uid="{00000000-0004-0000-0000-00006B010000}"/>
    <hyperlink ref="A187" r:id="rId365" xr:uid="{00000000-0004-0000-0000-00006C010000}"/>
    <hyperlink ref="D187" r:id="rId366" xr:uid="{00000000-0004-0000-0000-00006D010000}"/>
    <hyperlink ref="A188" r:id="rId367" xr:uid="{00000000-0004-0000-0000-00006E010000}"/>
    <hyperlink ref="D188" r:id="rId368" xr:uid="{00000000-0004-0000-0000-00006F010000}"/>
    <hyperlink ref="A189" r:id="rId369" xr:uid="{00000000-0004-0000-0000-000070010000}"/>
    <hyperlink ref="D189" r:id="rId370" xr:uid="{00000000-0004-0000-0000-000071010000}"/>
    <hyperlink ref="A190" r:id="rId371" xr:uid="{00000000-0004-0000-0000-000072010000}"/>
    <hyperlink ref="D190" r:id="rId372" xr:uid="{00000000-0004-0000-0000-000073010000}"/>
    <hyperlink ref="A191" r:id="rId373" xr:uid="{00000000-0004-0000-0000-000074010000}"/>
    <hyperlink ref="D191" r:id="rId374" xr:uid="{00000000-0004-0000-0000-000075010000}"/>
    <hyperlink ref="A192" r:id="rId375" xr:uid="{00000000-0004-0000-0000-000076010000}"/>
    <hyperlink ref="D192" r:id="rId376" display="Aboveground Fuel and Fluid Storage with Related Hardware, Software, and Services" xr:uid="{00000000-0004-0000-0000-000077010000}"/>
    <hyperlink ref="A193" r:id="rId377" xr:uid="{00000000-0004-0000-0000-000078010000}"/>
    <hyperlink ref="D193" r:id="rId378" xr:uid="{00000000-0004-0000-0000-000079010000}"/>
    <hyperlink ref="A194" r:id="rId379" xr:uid="{00000000-0004-0000-0000-00007A010000}"/>
    <hyperlink ref="D194" r:id="rId380" xr:uid="{00000000-0004-0000-0000-00007B010000}"/>
    <hyperlink ref="A195" r:id="rId381" xr:uid="{00000000-0004-0000-0000-00007C010000}"/>
    <hyperlink ref="D195" r:id="rId382" xr:uid="{00000000-0004-0000-0000-00007D010000}"/>
    <hyperlink ref="A196" r:id="rId383" xr:uid="{00000000-0004-0000-0000-00007E010000}"/>
    <hyperlink ref="D196" r:id="rId384" xr:uid="{00000000-0004-0000-0000-00007F010000}"/>
    <hyperlink ref="A197" r:id="rId385" xr:uid="{00000000-0004-0000-0000-000080010000}"/>
    <hyperlink ref="D197" r:id="rId386" xr:uid="{00000000-0004-0000-0000-000081010000}"/>
    <hyperlink ref="A198" r:id="rId387" xr:uid="{00000000-0004-0000-0000-000082010000}"/>
    <hyperlink ref="D198" r:id="rId388" xr:uid="{00000000-0004-0000-0000-000083010000}"/>
    <hyperlink ref="A199" r:id="rId389" xr:uid="{00000000-0004-0000-0000-000084010000}"/>
    <hyperlink ref="D199" r:id="rId390" xr:uid="{00000000-0004-0000-0000-000085010000}"/>
    <hyperlink ref="A200" r:id="rId391" xr:uid="{00000000-0004-0000-0000-000086010000}"/>
    <hyperlink ref="D200" r:id="rId392" xr:uid="{00000000-0004-0000-0000-000087010000}"/>
    <hyperlink ref="A201" r:id="rId393" xr:uid="{00000000-0004-0000-0000-000088010000}"/>
    <hyperlink ref="D201" r:id="rId394" xr:uid="{00000000-0004-0000-0000-000089010000}"/>
    <hyperlink ref="A202" r:id="rId395" xr:uid="{00000000-0004-0000-0000-00008A010000}"/>
    <hyperlink ref="D202" r:id="rId396" xr:uid="{00000000-0004-0000-0000-00008B010000}"/>
    <hyperlink ref="A203" r:id="rId397" xr:uid="{00000000-0004-0000-0000-00008C010000}"/>
    <hyperlink ref="D203" r:id="rId398" xr:uid="{00000000-0004-0000-0000-00008D010000}"/>
    <hyperlink ref="A204" r:id="rId399" xr:uid="{00000000-0004-0000-0000-00008E010000}"/>
    <hyperlink ref="D204" r:id="rId400" xr:uid="{00000000-0004-0000-0000-00008F010000}"/>
    <hyperlink ref="A205" r:id="rId401" xr:uid="{00000000-0004-0000-0000-000090010000}"/>
    <hyperlink ref="D205" r:id="rId402" xr:uid="{00000000-0004-0000-0000-000091010000}"/>
    <hyperlink ref="A206" r:id="rId403" xr:uid="{00000000-0004-0000-0000-000092010000}"/>
    <hyperlink ref="D206" r:id="rId404" xr:uid="{00000000-0004-0000-0000-000093010000}"/>
    <hyperlink ref="A207" r:id="rId405" xr:uid="{00000000-0004-0000-0000-000094010000}"/>
    <hyperlink ref="D207" r:id="rId406" xr:uid="{00000000-0004-0000-0000-000095010000}"/>
    <hyperlink ref="A208" r:id="rId407" xr:uid="{00000000-0004-0000-0000-000096010000}"/>
    <hyperlink ref="D208" r:id="rId408" xr:uid="{00000000-0004-0000-0000-000097010000}"/>
    <hyperlink ref="A209" r:id="rId409" xr:uid="{00000000-0004-0000-0000-000098010000}"/>
    <hyperlink ref="D209" r:id="rId410" xr:uid="{00000000-0004-0000-0000-000099010000}"/>
    <hyperlink ref="A210" r:id="rId411" xr:uid="{00000000-0004-0000-0000-00009A010000}"/>
    <hyperlink ref="D210" r:id="rId412" xr:uid="{00000000-0004-0000-0000-00009B010000}"/>
    <hyperlink ref="A211" r:id="rId413" xr:uid="{00000000-0004-0000-0000-00009C010000}"/>
    <hyperlink ref="D211" r:id="rId414" xr:uid="{00000000-0004-0000-0000-00009D010000}"/>
    <hyperlink ref="A212" r:id="rId415" xr:uid="{00000000-0004-0000-0000-00009E010000}"/>
    <hyperlink ref="D212" r:id="rId416" xr:uid="{00000000-0004-0000-0000-00009F010000}"/>
    <hyperlink ref="A213" r:id="rId417" xr:uid="{00000000-0004-0000-0000-0000A0010000}"/>
    <hyperlink ref="D213" r:id="rId418" xr:uid="{00000000-0004-0000-0000-0000A1010000}"/>
    <hyperlink ref="A214" r:id="rId419" xr:uid="{00000000-0004-0000-0000-0000A2010000}"/>
    <hyperlink ref="D214" r:id="rId420" xr:uid="{00000000-0004-0000-0000-0000A3010000}"/>
    <hyperlink ref="A215" r:id="rId421" xr:uid="{00000000-0004-0000-0000-0000A4010000}"/>
    <hyperlink ref="D215" r:id="rId422" xr:uid="{00000000-0004-0000-0000-0000A5010000}"/>
    <hyperlink ref="A216" r:id="rId423" xr:uid="{00000000-0004-0000-0000-0000A6010000}"/>
    <hyperlink ref="D216" r:id="rId424" xr:uid="{00000000-0004-0000-0000-0000A7010000}"/>
    <hyperlink ref="A217" r:id="rId425" xr:uid="{00000000-0004-0000-0000-0000A8010000}"/>
    <hyperlink ref="D217" r:id="rId426" xr:uid="{00000000-0004-0000-0000-0000A9010000}"/>
    <hyperlink ref="A218" r:id="rId427" xr:uid="{00000000-0004-0000-0000-0000AA010000}"/>
    <hyperlink ref="D218" r:id="rId428" xr:uid="{00000000-0004-0000-0000-0000AB010000}"/>
    <hyperlink ref="A219" r:id="rId429" xr:uid="{00000000-0004-0000-0000-0000AC010000}"/>
    <hyperlink ref="D219" r:id="rId430" xr:uid="{00000000-0004-0000-0000-0000AD010000}"/>
    <hyperlink ref="A220" r:id="rId431" xr:uid="{00000000-0004-0000-0000-0000AE010000}"/>
    <hyperlink ref="D220" r:id="rId432" xr:uid="{00000000-0004-0000-0000-0000AF010000}"/>
    <hyperlink ref="A221" r:id="rId433" xr:uid="{00000000-0004-0000-0000-0000B0010000}"/>
    <hyperlink ref="D221" r:id="rId434" xr:uid="{00000000-0004-0000-0000-0000B1010000}"/>
    <hyperlink ref="A222" r:id="rId435" xr:uid="{00000000-0004-0000-0000-0000B2010000}"/>
    <hyperlink ref="D222" r:id="rId436" xr:uid="{00000000-0004-0000-0000-0000B3010000}"/>
    <hyperlink ref="A223" r:id="rId437" xr:uid="{00000000-0004-0000-0000-0000B4010000}"/>
    <hyperlink ref="D223" r:id="rId438" xr:uid="{00000000-0004-0000-0000-0000B5010000}"/>
    <hyperlink ref="A224" r:id="rId439" xr:uid="{00000000-0004-0000-0000-0000B6010000}"/>
    <hyperlink ref="D224" r:id="rId440" xr:uid="{00000000-0004-0000-0000-0000B7010000}"/>
    <hyperlink ref="A225" r:id="rId441" xr:uid="{00000000-0004-0000-0000-0000B8010000}"/>
    <hyperlink ref="D225" r:id="rId442" xr:uid="{00000000-0004-0000-0000-0000B9010000}"/>
    <hyperlink ref="A226" r:id="rId443" xr:uid="{00000000-0004-0000-0000-0000BA010000}"/>
    <hyperlink ref="D226" r:id="rId444" xr:uid="{00000000-0004-0000-0000-0000BB010000}"/>
    <hyperlink ref="A227" r:id="rId445" xr:uid="{00000000-0004-0000-0000-0000BC010000}"/>
    <hyperlink ref="D227" r:id="rId446" xr:uid="{00000000-0004-0000-0000-0000BD010000}"/>
    <hyperlink ref="A228" r:id="rId447" xr:uid="{00000000-0004-0000-0000-0000BE010000}"/>
    <hyperlink ref="D228" r:id="rId448" xr:uid="{00000000-0004-0000-0000-0000BF010000}"/>
    <hyperlink ref="A229" r:id="rId449" xr:uid="{00000000-0004-0000-0000-0000C0010000}"/>
    <hyperlink ref="D229" r:id="rId450" xr:uid="{00000000-0004-0000-0000-0000C1010000}"/>
    <hyperlink ref="A230" r:id="rId451" xr:uid="{00000000-0004-0000-0000-0000C2010000}"/>
    <hyperlink ref="D230" r:id="rId452" xr:uid="{00000000-0004-0000-0000-0000C3010000}"/>
    <hyperlink ref="A231" r:id="rId453" xr:uid="{00000000-0004-0000-0000-0000C4010000}"/>
    <hyperlink ref="D231" r:id="rId454" xr:uid="{00000000-0004-0000-0000-0000C5010000}"/>
    <hyperlink ref="A232" r:id="rId455" xr:uid="{00000000-0004-0000-0000-0000C6010000}"/>
    <hyperlink ref="D232" r:id="rId456" xr:uid="{00000000-0004-0000-0000-0000C7010000}"/>
    <hyperlink ref="A233" r:id="rId457" xr:uid="{00000000-0004-0000-0000-0000C8010000}"/>
    <hyperlink ref="D233" r:id="rId458" xr:uid="{00000000-0004-0000-0000-0000C9010000}"/>
    <hyperlink ref="A234" r:id="rId459" xr:uid="{00000000-0004-0000-0000-0000CA010000}"/>
    <hyperlink ref="D234" r:id="rId460" xr:uid="{00000000-0004-0000-0000-0000CB010000}"/>
    <hyperlink ref="A235" r:id="rId461" xr:uid="{00000000-0004-0000-0000-0000CC010000}"/>
    <hyperlink ref="D235" r:id="rId462" xr:uid="{00000000-0004-0000-0000-0000CD010000}"/>
    <hyperlink ref="A236" r:id="rId463" xr:uid="{00000000-0004-0000-0000-0000CE010000}"/>
    <hyperlink ref="D236" r:id="rId464" xr:uid="{00000000-0004-0000-0000-0000CF010000}"/>
    <hyperlink ref="A237" r:id="rId465" xr:uid="{00000000-0004-0000-0000-0000D0010000}"/>
    <hyperlink ref="D237" r:id="rId466" xr:uid="{00000000-0004-0000-0000-0000D1010000}"/>
    <hyperlink ref="A238" r:id="rId467" xr:uid="{00000000-0004-0000-0000-0000D2010000}"/>
    <hyperlink ref="D238" r:id="rId468" xr:uid="{00000000-0004-0000-0000-0000D3010000}"/>
    <hyperlink ref="A239" r:id="rId469" xr:uid="{00000000-0004-0000-0000-0000D4010000}"/>
    <hyperlink ref="D239" r:id="rId470" xr:uid="{00000000-0004-0000-0000-0000D5010000}"/>
    <hyperlink ref="A240" r:id="rId471" xr:uid="{00000000-0004-0000-0000-0000D6010000}"/>
    <hyperlink ref="D240" r:id="rId472" xr:uid="{00000000-0004-0000-0000-0000D7010000}"/>
    <hyperlink ref="A241" r:id="rId473" xr:uid="{00000000-0004-0000-0000-0000D8010000}"/>
    <hyperlink ref="D241" r:id="rId474" xr:uid="{00000000-0004-0000-0000-0000D9010000}"/>
    <hyperlink ref="A242" r:id="rId475" xr:uid="{00000000-0004-0000-0000-0000DA010000}"/>
    <hyperlink ref="D242" r:id="rId476" xr:uid="{00000000-0004-0000-0000-0000DB010000}"/>
    <hyperlink ref="A243" r:id="rId477" xr:uid="{00000000-0004-0000-0000-0000DC010000}"/>
    <hyperlink ref="D243" r:id="rId478" xr:uid="{00000000-0004-0000-0000-0000DD010000}"/>
    <hyperlink ref="A244" r:id="rId479" xr:uid="{00000000-0004-0000-0000-0000DE010000}"/>
    <hyperlink ref="D244" r:id="rId480" xr:uid="{00000000-0004-0000-0000-0000DF010000}"/>
    <hyperlink ref="A245" r:id="rId481" xr:uid="{00000000-0004-0000-0000-0000E0010000}"/>
    <hyperlink ref="D245" r:id="rId482" xr:uid="{00000000-0004-0000-0000-0000E1010000}"/>
    <hyperlink ref="A246" r:id="rId483" xr:uid="{00000000-0004-0000-0000-0000E2010000}"/>
    <hyperlink ref="D246" r:id="rId484" xr:uid="{00000000-0004-0000-0000-0000E3010000}"/>
    <hyperlink ref="A247" r:id="rId485" xr:uid="{00000000-0004-0000-0000-0000E4010000}"/>
    <hyperlink ref="D247" r:id="rId486" xr:uid="{00000000-0004-0000-0000-0000E5010000}"/>
    <hyperlink ref="A248" r:id="rId487" xr:uid="{00000000-0004-0000-0000-0000E6010000}"/>
    <hyperlink ref="D248" r:id="rId488" xr:uid="{00000000-0004-0000-0000-0000E7010000}"/>
    <hyperlink ref="A249" r:id="rId489" xr:uid="{00000000-0004-0000-0000-0000E8010000}"/>
    <hyperlink ref="D249" r:id="rId490" xr:uid="{00000000-0004-0000-0000-0000E9010000}"/>
    <hyperlink ref="A250" r:id="rId491" xr:uid="{00000000-0004-0000-0000-0000EA010000}"/>
    <hyperlink ref="D250" r:id="rId492" xr:uid="{00000000-0004-0000-0000-0000EB010000}"/>
    <hyperlink ref="A251" r:id="rId493" xr:uid="{00000000-0004-0000-0000-0000EC010000}"/>
    <hyperlink ref="D251" r:id="rId494" xr:uid="{00000000-0004-0000-0000-0000ED010000}"/>
    <hyperlink ref="A252" r:id="rId495" xr:uid="{00000000-0004-0000-0000-0000EE010000}"/>
    <hyperlink ref="D252" r:id="rId496" xr:uid="{00000000-0004-0000-0000-0000EF010000}"/>
    <hyperlink ref="A253" r:id="rId497" xr:uid="{00000000-0004-0000-0000-0000F0010000}"/>
    <hyperlink ref="D253" r:id="rId498" xr:uid="{00000000-0004-0000-0000-0000F1010000}"/>
    <hyperlink ref="A254" r:id="rId499" xr:uid="{00000000-0004-0000-0000-0000F2010000}"/>
    <hyperlink ref="D254" r:id="rId500" xr:uid="{00000000-0004-0000-0000-0000F3010000}"/>
    <hyperlink ref="A255" r:id="rId501" xr:uid="{00000000-0004-0000-0000-0000F4010000}"/>
    <hyperlink ref="D255" r:id="rId502" xr:uid="{00000000-0004-0000-0000-0000F5010000}"/>
    <hyperlink ref="A256" r:id="rId503" xr:uid="{00000000-0004-0000-0000-0000F6010000}"/>
    <hyperlink ref="D256" r:id="rId504" xr:uid="{00000000-0004-0000-0000-0000F7010000}"/>
    <hyperlink ref="A257" r:id="rId505" xr:uid="{00000000-0004-0000-0000-0000F8010000}"/>
    <hyperlink ref="D257" r:id="rId506" xr:uid="{00000000-0004-0000-0000-0000F9010000}"/>
    <hyperlink ref="A258" r:id="rId507" xr:uid="{00000000-0004-0000-0000-0000FA010000}"/>
    <hyperlink ref="D258" r:id="rId508" display="Sewer Vacuum, Hydro-Excavation, and Municipal Pumping Equipment with Related Accessories and Supplies" xr:uid="{00000000-0004-0000-0000-0000FB010000}"/>
    <hyperlink ref="A259" r:id="rId509" xr:uid="{00000000-0004-0000-0000-0000FC010000}"/>
    <hyperlink ref="D259" r:id="rId510" display="Aboveground Fuel and Fluid Storage with Related Hardware, Software, and Services" xr:uid="{00000000-0004-0000-0000-0000FD010000}"/>
    <hyperlink ref="A260" r:id="rId511" xr:uid="{00000000-0004-0000-0000-0000FE010000}"/>
    <hyperlink ref="D260" r:id="rId512" xr:uid="{00000000-0004-0000-0000-0000FF010000}"/>
    <hyperlink ref="A261" r:id="rId513" xr:uid="{00000000-0004-0000-0000-000000020000}"/>
    <hyperlink ref="D261" r:id="rId514" xr:uid="{00000000-0004-0000-0000-000001020000}"/>
    <hyperlink ref="A262" r:id="rId515" xr:uid="{00000000-0004-0000-0000-000002020000}"/>
    <hyperlink ref="D262" r:id="rId516" xr:uid="{00000000-0004-0000-0000-000003020000}"/>
    <hyperlink ref="A263" r:id="rId517" xr:uid="{00000000-0004-0000-0000-000004020000}"/>
    <hyperlink ref="D263" r:id="rId518" xr:uid="{00000000-0004-0000-0000-000005020000}"/>
    <hyperlink ref="A264" r:id="rId519" xr:uid="{00000000-0004-0000-0000-000006020000}"/>
    <hyperlink ref="D264" r:id="rId520" xr:uid="{00000000-0004-0000-0000-000007020000}"/>
    <hyperlink ref="A265" r:id="rId521" xr:uid="{00000000-0004-0000-0000-000008020000}"/>
    <hyperlink ref="D265" r:id="rId522" xr:uid="{00000000-0004-0000-0000-000009020000}"/>
    <hyperlink ref="A266" r:id="rId523" xr:uid="{00000000-0004-0000-0000-00000A020000}"/>
    <hyperlink ref="D266" r:id="rId524" xr:uid="{00000000-0004-0000-0000-00000B020000}"/>
    <hyperlink ref="A267" r:id="rId525" xr:uid="{00000000-0004-0000-0000-00000C020000}"/>
    <hyperlink ref="D267" r:id="rId526" xr:uid="{00000000-0004-0000-0000-00000D020000}"/>
    <hyperlink ref="A268" r:id="rId527" xr:uid="{00000000-0004-0000-0000-00000E020000}"/>
    <hyperlink ref="D268" r:id="rId528" xr:uid="{00000000-0004-0000-0000-00000F020000}"/>
    <hyperlink ref="A269" r:id="rId529" xr:uid="{00000000-0004-0000-0000-000010020000}"/>
    <hyperlink ref="D269" r:id="rId530" xr:uid="{00000000-0004-0000-0000-000011020000}"/>
    <hyperlink ref="A270" r:id="rId531" xr:uid="{00000000-0004-0000-0000-000012020000}"/>
    <hyperlink ref="D270" r:id="rId532" xr:uid="{00000000-0004-0000-0000-000013020000}"/>
    <hyperlink ref="A271" r:id="rId533" xr:uid="{00000000-0004-0000-0000-000014020000}"/>
    <hyperlink ref="D271" r:id="rId534" xr:uid="{00000000-0004-0000-0000-000015020000}"/>
    <hyperlink ref="A272" r:id="rId535" xr:uid="{00000000-0004-0000-0000-000016020000}"/>
    <hyperlink ref="D272" r:id="rId536" xr:uid="{00000000-0004-0000-0000-000017020000}"/>
    <hyperlink ref="A273" r:id="rId537" xr:uid="{00000000-0004-0000-0000-000018020000}"/>
    <hyperlink ref="D273" r:id="rId538" xr:uid="{00000000-0004-0000-0000-000019020000}"/>
    <hyperlink ref="A274" r:id="rId539" xr:uid="{00000000-0004-0000-0000-00001A020000}"/>
    <hyperlink ref="D274" r:id="rId540" xr:uid="{00000000-0004-0000-0000-00001B020000}"/>
    <hyperlink ref="A275" r:id="rId541" xr:uid="{00000000-0004-0000-0000-00001C020000}"/>
    <hyperlink ref="D275" r:id="rId542" display="Food Products and Distribution for School Food Authorities with Related Supplies, Technology, and Services" xr:uid="{00000000-0004-0000-0000-00001D020000}"/>
    <hyperlink ref="A276" r:id="rId543" xr:uid="{00000000-0004-0000-0000-00001E020000}"/>
    <hyperlink ref="D276" r:id="rId544" xr:uid="{00000000-0004-0000-0000-00001F020000}"/>
    <hyperlink ref="A277" r:id="rId545" xr:uid="{00000000-0004-0000-0000-000020020000}"/>
    <hyperlink ref="D277" r:id="rId546" xr:uid="{00000000-0004-0000-0000-000021020000}"/>
    <hyperlink ref="A278" r:id="rId547" xr:uid="{00000000-0004-0000-0000-000022020000}"/>
    <hyperlink ref="D278" r:id="rId548" xr:uid="{00000000-0004-0000-0000-000023020000}"/>
    <hyperlink ref="A279" r:id="rId549" xr:uid="{00000000-0004-0000-0000-000024020000}"/>
    <hyperlink ref="D279" r:id="rId550" xr:uid="{00000000-0004-0000-0000-000025020000}"/>
    <hyperlink ref="A280" r:id="rId551" xr:uid="{00000000-0004-0000-0000-000026020000}"/>
    <hyperlink ref="D280" r:id="rId552" xr:uid="{00000000-0004-0000-0000-000027020000}"/>
    <hyperlink ref="A281" r:id="rId553" xr:uid="{00000000-0004-0000-0000-000028020000}"/>
    <hyperlink ref="D281" r:id="rId554" xr:uid="{00000000-0004-0000-0000-000029020000}"/>
    <hyperlink ref="A282" r:id="rId555" xr:uid="{00000000-0004-0000-0000-00002A020000}"/>
    <hyperlink ref="D282" r:id="rId556" xr:uid="{00000000-0004-0000-0000-00002B020000}"/>
    <hyperlink ref="A283" r:id="rId557" xr:uid="{00000000-0004-0000-0000-00002C020000}"/>
    <hyperlink ref="D283" r:id="rId558" display="Aboveground Fuel and Fluid Storage with Related Hardware, Software, and Services" xr:uid="{00000000-0004-0000-0000-00002D020000}"/>
    <hyperlink ref="A284" r:id="rId559" xr:uid="{00000000-0004-0000-0000-00002E020000}"/>
    <hyperlink ref="D284" r:id="rId560" display="Sewer Vacuum, Hydro-Excavation, and Municipal Pumping Equipment with Related Accessories and Supplies" xr:uid="{00000000-0004-0000-0000-00002F020000}"/>
    <hyperlink ref="A285" r:id="rId561" xr:uid="{00000000-0004-0000-0000-000030020000}"/>
    <hyperlink ref="D285" r:id="rId562" xr:uid="{00000000-0004-0000-0000-000031020000}"/>
    <hyperlink ref="A286" r:id="rId563" xr:uid="{00000000-0004-0000-0000-000032020000}"/>
    <hyperlink ref="D286" r:id="rId564" xr:uid="{00000000-0004-0000-0000-000033020000}"/>
    <hyperlink ref="A287" r:id="rId565" xr:uid="{00000000-0004-0000-0000-000034020000}"/>
    <hyperlink ref="D287" r:id="rId566" xr:uid="{00000000-0004-0000-0000-000035020000}"/>
    <hyperlink ref="A288" r:id="rId567" xr:uid="{00000000-0004-0000-0000-000036020000}"/>
    <hyperlink ref="D288" r:id="rId568" xr:uid="{00000000-0004-0000-0000-000037020000}"/>
    <hyperlink ref="A289" r:id="rId569" xr:uid="{00000000-0004-0000-0000-000038020000}"/>
    <hyperlink ref="D289" r:id="rId570" xr:uid="{00000000-0004-0000-0000-000039020000}"/>
    <hyperlink ref="A290" r:id="rId571" xr:uid="{00000000-0004-0000-0000-00003A020000}"/>
    <hyperlink ref="D290" r:id="rId572" xr:uid="{00000000-0004-0000-0000-00003B020000}"/>
    <hyperlink ref="A291" r:id="rId573" xr:uid="{00000000-0004-0000-0000-00003C020000}"/>
    <hyperlink ref="D291" r:id="rId574" xr:uid="{00000000-0004-0000-0000-00003D020000}"/>
    <hyperlink ref="A292" r:id="rId575" xr:uid="{00000000-0004-0000-0000-00003E020000}"/>
    <hyperlink ref="D292" r:id="rId576" xr:uid="{00000000-0004-0000-0000-00003F020000}"/>
    <hyperlink ref="A293" r:id="rId577" xr:uid="{00000000-0004-0000-0000-000040020000}"/>
    <hyperlink ref="D293" r:id="rId578" xr:uid="{00000000-0004-0000-0000-000041020000}"/>
    <hyperlink ref="A294" r:id="rId579" xr:uid="{00000000-0004-0000-0000-000042020000}"/>
    <hyperlink ref="D294" r:id="rId580" xr:uid="{00000000-0004-0000-0000-000043020000}"/>
    <hyperlink ref="A295" r:id="rId581" xr:uid="{00000000-0004-0000-0000-000044020000}"/>
    <hyperlink ref="D295" r:id="rId582" xr:uid="{00000000-0004-0000-0000-000045020000}"/>
    <hyperlink ref="A296" r:id="rId583" xr:uid="{00000000-0004-0000-0000-000046020000}"/>
    <hyperlink ref="D296" r:id="rId584" xr:uid="{00000000-0004-0000-0000-000047020000}"/>
    <hyperlink ref="A297" r:id="rId585" xr:uid="{00000000-0004-0000-0000-000048020000}"/>
    <hyperlink ref="D297" r:id="rId586" xr:uid="{00000000-0004-0000-0000-000049020000}"/>
    <hyperlink ref="A298" r:id="rId587" xr:uid="{00000000-0004-0000-0000-00004A020000}"/>
    <hyperlink ref="D298" r:id="rId588" xr:uid="{00000000-0004-0000-0000-00004B020000}"/>
    <hyperlink ref="A299" r:id="rId589" xr:uid="{00000000-0004-0000-0000-00004C020000}"/>
    <hyperlink ref="D299" r:id="rId590" xr:uid="{00000000-0004-0000-0000-00004D020000}"/>
    <hyperlink ref="A300" r:id="rId591" xr:uid="{00000000-0004-0000-0000-00004E020000}"/>
    <hyperlink ref="D300" r:id="rId592" xr:uid="{00000000-0004-0000-0000-00004F020000}"/>
    <hyperlink ref="A301" r:id="rId593" xr:uid="{00000000-0004-0000-0000-000050020000}"/>
    <hyperlink ref="D301" r:id="rId594" xr:uid="{00000000-0004-0000-0000-000051020000}"/>
    <hyperlink ref="A302" r:id="rId595" xr:uid="{00000000-0004-0000-0000-000052020000}"/>
    <hyperlink ref="D302" r:id="rId596" xr:uid="{00000000-0004-0000-0000-000053020000}"/>
    <hyperlink ref="A303" r:id="rId597" xr:uid="{00000000-0004-0000-0000-000054020000}"/>
    <hyperlink ref="D303" r:id="rId598" xr:uid="{00000000-0004-0000-0000-000055020000}"/>
    <hyperlink ref="A304" r:id="rId599" xr:uid="{00000000-0004-0000-0000-000056020000}"/>
    <hyperlink ref="D304" r:id="rId600" xr:uid="{00000000-0004-0000-0000-000057020000}"/>
    <hyperlink ref="A305" r:id="rId601" xr:uid="{00000000-0004-0000-0000-000058020000}"/>
    <hyperlink ref="D305" r:id="rId602" xr:uid="{00000000-0004-0000-0000-000059020000}"/>
    <hyperlink ref="A306" r:id="rId603" xr:uid="{00000000-0004-0000-0000-00005A020000}"/>
    <hyperlink ref="D306" r:id="rId604" xr:uid="{00000000-0004-0000-0000-00005B020000}"/>
    <hyperlink ref="A307" r:id="rId605" xr:uid="{00000000-0004-0000-0000-00005C020000}"/>
    <hyperlink ref="D307" r:id="rId606" xr:uid="{00000000-0004-0000-0000-00005D020000}"/>
    <hyperlink ref="A308" r:id="rId607" xr:uid="{00000000-0004-0000-0000-00005E020000}"/>
    <hyperlink ref="D308" r:id="rId608" xr:uid="{00000000-0004-0000-0000-00005F020000}"/>
    <hyperlink ref="A309" r:id="rId609" xr:uid="{00000000-0004-0000-0000-000060020000}"/>
    <hyperlink ref="D309" r:id="rId610" xr:uid="{00000000-0004-0000-0000-000061020000}"/>
    <hyperlink ref="A310" r:id="rId611" xr:uid="{00000000-0004-0000-0000-000062020000}"/>
    <hyperlink ref="D310" r:id="rId612" xr:uid="{00000000-0004-0000-0000-000063020000}"/>
    <hyperlink ref="A311" r:id="rId613" xr:uid="{00000000-0004-0000-0000-000064020000}"/>
    <hyperlink ref="D311" r:id="rId614" xr:uid="{00000000-0004-0000-0000-000065020000}"/>
    <hyperlink ref="A312" r:id="rId615" xr:uid="{00000000-0004-0000-0000-000066020000}"/>
    <hyperlink ref="D312" r:id="rId616" xr:uid="{00000000-0004-0000-0000-000067020000}"/>
    <hyperlink ref="A313" r:id="rId617" xr:uid="{00000000-0004-0000-0000-000068020000}"/>
    <hyperlink ref="D313" r:id="rId618" xr:uid="{00000000-0004-0000-0000-000069020000}"/>
    <hyperlink ref="A314" r:id="rId619" xr:uid="{00000000-0004-0000-0000-00006A020000}"/>
    <hyperlink ref="D314" r:id="rId620" xr:uid="{00000000-0004-0000-0000-00006B020000}"/>
    <hyperlink ref="A315" r:id="rId621" xr:uid="{00000000-0004-0000-0000-00006C020000}"/>
    <hyperlink ref="D315" r:id="rId622" display="Sewer Vacuum, Hydro-Excavation, and Municipal Pumping Equipment with Related Accessories and Supplies" xr:uid="{00000000-0004-0000-0000-00006D020000}"/>
    <hyperlink ref="A316" r:id="rId623" xr:uid="{00000000-0004-0000-0000-00006E020000}"/>
    <hyperlink ref="D316" r:id="rId624" xr:uid="{00000000-0004-0000-0000-00006F020000}"/>
    <hyperlink ref="A317" r:id="rId625" xr:uid="{00000000-0004-0000-0000-000070020000}"/>
    <hyperlink ref="D317" r:id="rId626" xr:uid="{00000000-0004-0000-0000-000071020000}"/>
    <hyperlink ref="A318" r:id="rId627" xr:uid="{00000000-0004-0000-0000-000072020000}"/>
    <hyperlink ref="D318" r:id="rId628" xr:uid="{00000000-0004-0000-0000-000073020000}"/>
    <hyperlink ref="A319" r:id="rId629" xr:uid="{00000000-0004-0000-0000-000074020000}"/>
    <hyperlink ref="D319" r:id="rId630" xr:uid="{00000000-0004-0000-0000-000075020000}"/>
    <hyperlink ref="A320" r:id="rId631" xr:uid="{00000000-0004-0000-0000-000076020000}"/>
    <hyperlink ref="D320" r:id="rId632" xr:uid="{00000000-0004-0000-0000-000077020000}"/>
    <hyperlink ref="A321" r:id="rId633" xr:uid="{00000000-0004-0000-0000-000078020000}"/>
    <hyperlink ref="D321" r:id="rId634" xr:uid="{00000000-0004-0000-0000-000079020000}"/>
    <hyperlink ref="A322" r:id="rId635" xr:uid="{00000000-0004-0000-0000-00007A020000}"/>
    <hyperlink ref="D322" r:id="rId636" xr:uid="{00000000-0004-0000-0000-00007B020000}"/>
    <hyperlink ref="A323" r:id="rId637" xr:uid="{00000000-0004-0000-0000-00007C020000}"/>
    <hyperlink ref="D323" r:id="rId638" xr:uid="{00000000-0004-0000-0000-00007D020000}"/>
    <hyperlink ref="A324" r:id="rId639" xr:uid="{00000000-0004-0000-0000-00007E020000}"/>
    <hyperlink ref="D324" r:id="rId640" xr:uid="{00000000-0004-0000-0000-00007F020000}"/>
    <hyperlink ref="A325" r:id="rId641" xr:uid="{00000000-0004-0000-0000-000080020000}"/>
    <hyperlink ref="D325" r:id="rId642" xr:uid="{00000000-0004-0000-0000-000081020000}"/>
    <hyperlink ref="A326" r:id="rId643" xr:uid="{00000000-0004-0000-0000-000082020000}"/>
    <hyperlink ref="D326" r:id="rId644" xr:uid="{00000000-0004-0000-0000-000083020000}"/>
    <hyperlink ref="A327" r:id="rId645" xr:uid="{00000000-0004-0000-0000-000084020000}"/>
    <hyperlink ref="D327" r:id="rId646" xr:uid="{00000000-0004-0000-0000-000085020000}"/>
    <hyperlink ref="A328" r:id="rId647" xr:uid="{00000000-0004-0000-0000-000086020000}"/>
    <hyperlink ref="D328" r:id="rId648" xr:uid="{00000000-0004-0000-0000-000087020000}"/>
    <hyperlink ref="A329" r:id="rId649" xr:uid="{00000000-0004-0000-0000-000088020000}"/>
    <hyperlink ref="D329" r:id="rId650" xr:uid="{00000000-0004-0000-0000-000089020000}"/>
    <hyperlink ref="A330" r:id="rId651" xr:uid="{00000000-0004-0000-0000-00008A020000}"/>
    <hyperlink ref="D330" r:id="rId652" xr:uid="{00000000-0004-0000-0000-00008B020000}"/>
    <hyperlink ref="A331" r:id="rId653" xr:uid="{00000000-0004-0000-0000-00008C020000}"/>
    <hyperlink ref="D331" r:id="rId654" xr:uid="{00000000-0004-0000-0000-00008D020000}"/>
    <hyperlink ref="A332" r:id="rId655" xr:uid="{00000000-0004-0000-0000-00008E020000}"/>
    <hyperlink ref="D332" r:id="rId656" xr:uid="{00000000-0004-0000-0000-00008F020000}"/>
    <hyperlink ref="A333" r:id="rId657" xr:uid="{00000000-0004-0000-0000-000090020000}"/>
    <hyperlink ref="D333" r:id="rId658" xr:uid="{00000000-0004-0000-0000-000091020000}"/>
    <hyperlink ref="A334" r:id="rId659" xr:uid="{00000000-0004-0000-0000-000092020000}"/>
    <hyperlink ref="D334" r:id="rId660" xr:uid="{00000000-0004-0000-0000-000093020000}"/>
    <hyperlink ref="A335" r:id="rId661" xr:uid="{00000000-0004-0000-0000-000094020000}"/>
    <hyperlink ref="D335" r:id="rId662" xr:uid="{00000000-0004-0000-0000-000095020000}"/>
    <hyperlink ref="A336" r:id="rId663" xr:uid="{00000000-0004-0000-0000-000096020000}"/>
    <hyperlink ref="D336" r:id="rId664" xr:uid="{00000000-0004-0000-0000-000097020000}"/>
    <hyperlink ref="A337" r:id="rId665" xr:uid="{00000000-0004-0000-0000-000098020000}"/>
    <hyperlink ref="D337" r:id="rId666" xr:uid="{00000000-0004-0000-0000-000099020000}"/>
    <hyperlink ref="A338" r:id="rId667" xr:uid="{00000000-0004-0000-0000-00009A020000}"/>
    <hyperlink ref="D338" r:id="rId668" xr:uid="{00000000-0004-0000-0000-00009B020000}"/>
    <hyperlink ref="A339" r:id="rId669" xr:uid="{00000000-0004-0000-0000-00009C020000}"/>
    <hyperlink ref="D339" r:id="rId670" xr:uid="{00000000-0004-0000-0000-00009D020000}"/>
    <hyperlink ref="A340" r:id="rId671" xr:uid="{00000000-0004-0000-0000-00009E020000}"/>
    <hyperlink ref="D340" r:id="rId672" xr:uid="{00000000-0004-0000-0000-00009F020000}"/>
    <hyperlink ref="A341" r:id="rId673" xr:uid="{00000000-0004-0000-0000-0000A0020000}"/>
    <hyperlink ref="D341" r:id="rId674" xr:uid="{00000000-0004-0000-0000-0000A1020000}"/>
    <hyperlink ref="A342" r:id="rId675" xr:uid="{00000000-0004-0000-0000-0000A2020000}"/>
    <hyperlink ref="D342" r:id="rId676" xr:uid="{00000000-0004-0000-0000-0000A3020000}"/>
    <hyperlink ref="A343" r:id="rId677" xr:uid="{00000000-0004-0000-0000-0000A4020000}"/>
    <hyperlink ref="D343" r:id="rId678" xr:uid="{00000000-0004-0000-0000-0000A5020000}"/>
    <hyperlink ref="A344" r:id="rId679" xr:uid="{00000000-0004-0000-0000-0000A6020000}"/>
    <hyperlink ref="D344" r:id="rId680" xr:uid="{00000000-0004-0000-0000-0000A7020000}"/>
    <hyperlink ref="A345" r:id="rId681" xr:uid="{00000000-0004-0000-0000-0000A8020000}"/>
    <hyperlink ref="D345" r:id="rId682" xr:uid="{00000000-0004-0000-0000-0000A9020000}"/>
    <hyperlink ref="A346" r:id="rId683" xr:uid="{00000000-0004-0000-0000-0000AA020000}"/>
    <hyperlink ref="D346" r:id="rId684" xr:uid="{00000000-0004-0000-0000-0000AB020000}"/>
    <hyperlink ref="A347" r:id="rId685" xr:uid="{00000000-0004-0000-0000-0000AC020000}"/>
    <hyperlink ref="D347" r:id="rId686" xr:uid="{00000000-0004-0000-0000-0000AD020000}"/>
    <hyperlink ref="A348" r:id="rId687" xr:uid="{00000000-0004-0000-0000-0000AE020000}"/>
    <hyperlink ref="D348" r:id="rId688" xr:uid="{00000000-0004-0000-0000-0000AF020000}"/>
    <hyperlink ref="A349" r:id="rId689" xr:uid="{00000000-0004-0000-0000-0000B0020000}"/>
    <hyperlink ref="D349" r:id="rId690" xr:uid="{00000000-0004-0000-0000-0000B1020000}"/>
    <hyperlink ref="A350" r:id="rId691" xr:uid="{00000000-0004-0000-0000-0000B2020000}"/>
    <hyperlink ref="D350" r:id="rId692" xr:uid="{00000000-0004-0000-0000-0000B3020000}"/>
    <hyperlink ref="A351" r:id="rId693" xr:uid="{00000000-0004-0000-0000-0000B4020000}"/>
    <hyperlink ref="D351" r:id="rId694" xr:uid="{00000000-0004-0000-0000-0000B5020000}"/>
    <hyperlink ref="A352" r:id="rId695" xr:uid="{00000000-0004-0000-0000-0000B6020000}"/>
    <hyperlink ref="D352" r:id="rId696" xr:uid="{00000000-0004-0000-0000-0000B7020000}"/>
    <hyperlink ref="A353" r:id="rId697" xr:uid="{00000000-0004-0000-0000-0000B8020000}"/>
    <hyperlink ref="D353" r:id="rId698" xr:uid="{00000000-0004-0000-0000-0000B9020000}"/>
    <hyperlink ref="A354" r:id="rId699" xr:uid="{00000000-0004-0000-0000-0000BA020000}"/>
    <hyperlink ref="D354" r:id="rId700" xr:uid="{00000000-0004-0000-0000-0000BB020000}"/>
    <hyperlink ref="A355" r:id="rId701" xr:uid="{00000000-0004-0000-0000-0000BC020000}"/>
    <hyperlink ref="D355" r:id="rId702" xr:uid="{00000000-0004-0000-0000-0000BD020000}"/>
    <hyperlink ref="A356" r:id="rId703" xr:uid="{00000000-0004-0000-0000-0000BE020000}"/>
    <hyperlink ref="D356" r:id="rId704" xr:uid="{00000000-0004-0000-0000-0000BF020000}"/>
    <hyperlink ref="A357" r:id="rId705" xr:uid="{00000000-0004-0000-0000-0000C0020000}"/>
    <hyperlink ref="D357" r:id="rId706" xr:uid="{00000000-0004-0000-0000-0000C1020000}"/>
    <hyperlink ref="A358" r:id="rId707" xr:uid="{00000000-0004-0000-0000-0000C2020000}"/>
    <hyperlink ref="D358" r:id="rId708" xr:uid="{00000000-0004-0000-0000-0000C3020000}"/>
    <hyperlink ref="A359" r:id="rId709" xr:uid="{00000000-0004-0000-0000-0000C4020000}"/>
    <hyperlink ref="D359" r:id="rId710" xr:uid="{00000000-0004-0000-0000-0000C5020000}"/>
    <hyperlink ref="A360" r:id="rId711" xr:uid="{00000000-0004-0000-0000-0000C6020000}"/>
    <hyperlink ref="D360" r:id="rId712" xr:uid="{00000000-0004-0000-0000-0000C7020000}"/>
    <hyperlink ref="A361" r:id="rId713" xr:uid="{00000000-0004-0000-0000-0000C8020000}"/>
    <hyperlink ref="D361" r:id="rId714" display="Aboveground Fuel and Fluid Storage with Related Hardware, Software, and Services" xr:uid="{00000000-0004-0000-0000-0000C9020000}"/>
    <hyperlink ref="A362" r:id="rId715" xr:uid="{00000000-0004-0000-0000-0000CA020000}"/>
    <hyperlink ref="D362" r:id="rId716" xr:uid="{00000000-0004-0000-0000-0000CB020000}"/>
    <hyperlink ref="A363" r:id="rId717" xr:uid="{00000000-0004-0000-0000-0000CC020000}"/>
    <hyperlink ref="D363" r:id="rId718" xr:uid="{00000000-0004-0000-0000-0000CD020000}"/>
    <hyperlink ref="A364" r:id="rId719" xr:uid="{00000000-0004-0000-0000-0000CE020000}"/>
    <hyperlink ref="D364" r:id="rId720" xr:uid="{00000000-0004-0000-0000-0000CF020000}"/>
    <hyperlink ref="A365" r:id="rId721" xr:uid="{00000000-0004-0000-0000-0000D0020000}"/>
    <hyperlink ref="D365" r:id="rId722" xr:uid="{00000000-0004-0000-0000-0000D1020000}"/>
    <hyperlink ref="A366" r:id="rId723" xr:uid="{00000000-0004-0000-0000-0000D2020000}"/>
    <hyperlink ref="D366" r:id="rId724" xr:uid="{00000000-0004-0000-0000-0000D3020000}"/>
    <hyperlink ref="A367" r:id="rId725" xr:uid="{00000000-0004-0000-0000-0000D4020000}"/>
    <hyperlink ref="D367" r:id="rId726" xr:uid="{00000000-0004-0000-0000-0000D5020000}"/>
    <hyperlink ref="A368" r:id="rId727" xr:uid="{00000000-0004-0000-0000-0000D6020000}"/>
    <hyperlink ref="D368" r:id="rId728" xr:uid="{00000000-0004-0000-0000-0000D7020000}"/>
    <hyperlink ref="A369" r:id="rId729" xr:uid="{00000000-0004-0000-0000-0000D8020000}"/>
    <hyperlink ref="D369" r:id="rId730" xr:uid="{00000000-0004-0000-0000-0000D9020000}"/>
    <hyperlink ref="A370" r:id="rId731" xr:uid="{00000000-0004-0000-0000-0000DA020000}"/>
    <hyperlink ref="D370" r:id="rId732" xr:uid="{00000000-0004-0000-0000-0000DB020000}"/>
    <hyperlink ref="A371" r:id="rId733" xr:uid="{00000000-0004-0000-0000-0000DC020000}"/>
    <hyperlink ref="D371" r:id="rId734" xr:uid="{00000000-0004-0000-0000-0000DD020000}"/>
    <hyperlink ref="A372" r:id="rId735" xr:uid="{00000000-0004-0000-0000-0000DE020000}"/>
    <hyperlink ref="D372" r:id="rId736" xr:uid="{00000000-0004-0000-0000-0000DF020000}"/>
    <hyperlink ref="A373" r:id="rId737" xr:uid="{00000000-0004-0000-0000-0000E0020000}"/>
    <hyperlink ref="D373" r:id="rId738" xr:uid="{00000000-0004-0000-0000-0000E1020000}"/>
    <hyperlink ref="A374" r:id="rId739" xr:uid="{00000000-0004-0000-0000-0000E2020000}"/>
    <hyperlink ref="D374" r:id="rId740" xr:uid="{00000000-0004-0000-0000-0000E3020000}"/>
    <hyperlink ref="A375" r:id="rId741" xr:uid="{00000000-0004-0000-0000-0000E4020000}"/>
    <hyperlink ref="D375" r:id="rId742" xr:uid="{00000000-0004-0000-0000-0000E5020000}"/>
    <hyperlink ref="A376" r:id="rId743" xr:uid="{00000000-0004-0000-0000-0000E6020000}"/>
    <hyperlink ref="D376" r:id="rId744" xr:uid="{00000000-0004-0000-0000-0000E7020000}"/>
    <hyperlink ref="A377" r:id="rId745" xr:uid="{00000000-0004-0000-0000-0000E8020000}"/>
    <hyperlink ref="D377" r:id="rId746" xr:uid="{00000000-0004-0000-0000-0000E9020000}"/>
    <hyperlink ref="A378" r:id="rId747" xr:uid="{00000000-0004-0000-0000-0000EA020000}"/>
    <hyperlink ref="D378" r:id="rId748" xr:uid="{00000000-0004-0000-0000-0000EB020000}"/>
    <hyperlink ref="A379" r:id="rId749" xr:uid="{00000000-0004-0000-0000-0000EC020000}"/>
    <hyperlink ref="D379" r:id="rId750" xr:uid="{00000000-0004-0000-0000-0000ED020000}"/>
    <hyperlink ref="A380" r:id="rId751" xr:uid="{00000000-0004-0000-0000-0000EE020000}"/>
    <hyperlink ref="D380" r:id="rId752" xr:uid="{00000000-0004-0000-0000-0000EF020000}"/>
    <hyperlink ref="A381" r:id="rId753" xr:uid="{00000000-0004-0000-0000-0000F0020000}"/>
    <hyperlink ref="D381" r:id="rId754" xr:uid="{00000000-0004-0000-0000-0000F1020000}"/>
    <hyperlink ref="A382" r:id="rId755" xr:uid="{00000000-0004-0000-0000-0000F2020000}"/>
    <hyperlink ref="D382" r:id="rId756" xr:uid="{00000000-0004-0000-0000-0000F3020000}"/>
    <hyperlink ref="A383" r:id="rId757" xr:uid="{00000000-0004-0000-0000-0000F4020000}"/>
    <hyperlink ref="D383" r:id="rId758" xr:uid="{00000000-0004-0000-0000-0000F5020000}"/>
    <hyperlink ref="A384" r:id="rId759" xr:uid="{00000000-0004-0000-0000-0000F6020000}"/>
    <hyperlink ref="D384" r:id="rId760" xr:uid="{00000000-0004-0000-0000-0000F7020000}"/>
    <hyperlink ref="A385" r:id="rId761" xr:uid="{00000000-0004-0000-0000-0000F8020000}"/>
    <hyperlink ref="D385" r:id="rId762" xr:uid="{00000000-0004-0000-0000-0000F9020000}"/>
    <hyperlink ref="A386" r:id="rId763" xr:uid="{00000000-0004-0000-0000-0000FA020000}"/>
    <hyperlink ref="D386" r:id="rId764" xr:uid="{00000000-0004-0000-0000-0000FB020000}"/>
    <hyperlink ref="A387" r:id="rId765" xr:uid="{00000000-0004-0000-0000-0000FC020000}"/>
    <hyperlink ref="D387" r:id="rId766" xr:uid="{00000000-0004-0000-0000-0000FD020000}"/>
    <hyperlink ref="A388" r:id="rId767" xr:uid="{00000000-0004-0000-0000-0000FE020000}"/>
    <hyperlink ref="D388" r:id="rId768" xr:uid="{00000000-0004-0000-0000-0000FF020000}"/>
    <hyperlink ref="A389" r:id="rId769" xr:uid="{00000000-0004-0000-0000-000000030000}"/>
    <hyperlink ref="D389" r:id="rId770" xr:uid="{00000000-0004-0000-0000-000001030000}"/>
    <hyperlink ref="A390" r:id="rId771" xr:uid="{00000000-0004-0000-0000-000002030000}"/>
    <hyperlink ref="D390" r:id="rId772" xr:uid="{00000000-0004-0000-0000-000003030000}"/>
    <hyperlink ref="A391" r:id="rId773" xr:uid="{00000000-0004-0000-0000-000004030000}"/>
    <hyperlink ref="D391" r:id="rId774" xr:uid="{00000000-0004-0000-0000-000005030000}"/>
    <hyperlink ref="A392" r:id="rId775" xr:uid="{00000000-0004-0000-0000-000006030000}"/>
    <hyperlink ref="D392" r:id="rId776" xr:uid="{00000000-0004-0000-0000-000007030000}"/>
    <hyperlink ref="A393" r:id="rId777" xr:uid="{00000000-0004-0000-0000-000008030000}"/>
    <hyperlink ref="D393" r:id="rId778" xr:uid="{00000000-0004-0000-0000-000009030000}"/>
    <hyperlink ref="A394" r:id="rId779" xr:uid="{00000000-0004-0000-0000-00000A030000}"/>
    <hyperlink ref="D394" r:id="rId780" xr:uid="{00000000-0004-0000-0000-00000B030000}"/>
    <hyperlink ref="A395" r:id="rId781" xr:uid="{00000000-0004-0000-0000-00000C030000}"/>
    <hyperlink ref="D395" r:id="rId782" xr:uid="{00000000-0004-0000-0000-00000D030000}"/>
    <hyperlink ref="A396" r:id="rId783" xr:uid="{00000000-0004-0000-0000-00000E030000}"/>
    <hyperlink ref="D396" r:id="rId784" xr:uid="{00000000-0004-0000-0000-00000F030000}"/>
    <hyperlink ref="A397" r:id="rId785" xr:uid="{00000000-0004-0000-0000-000010030000}"/>
    <hyperlink ref="D397" r:id="rId786" xr:uid="{00000000-0004-0000-0000-000011030000}"/>
    <hyperlink ref="A398" r:id="rId787" xr:uid="{00000000-0004-0000-0000-000012030000}"/>
    <hyperlink ref="D398" r:id="rId788" xr:uid="{00000000-0004-0000-0000-000013030000}"/>
    <hyperlink ref="A399" r:id="rId789" xr:uid="{00000000-0004-0000-0000-000014030000}"/>
    <hyperlink ref="D399" r:id="rId790" xr:uid="{00000000-0004-0000-0000-000015030000}"/>
    <hyperlink ref="A400" r:id="rId791" xr:uid="{00000000-0004-0000-0000-000016030000}"/>
    <hyperlink ref="D400" r:id="rId792" xr:uid="{00000000-0004-0000-0000-000017030000}"/>
    <hyperlink ref="A401" r:id="rId793" xr:uid="{00000000-0004-0000-0000-000018030000}"/>
    <hyperlink ref="D401" r:id="rId794" xr:uid="{00000000-0004-0000-0000-000019030000}"/>
    <hyperlink ref="A402" r:id="rId795" xr:uid="{00000000-0004-0000-0000-00001A030000}"/>
    <hyperlink ref="D402" r:id="rId796" xr:uid="{00000000-0004-0000-0000-00001B030000}"/>
    <hyperlink ref="A403" r:id="rId797" xr:uid="{00000000-0004-0000-0000-00001C030000}"/>
    <hyperlink ref="D403" r:id="rId798" xr:uid="{00000000-0004-0000-0000-00001D030000}"/>
    <hyperlink ref="A404" r:id="rId799" xr:uid="{00000000-0004-0000-0000-00001E030000}"/>
    <hyperlink ref="D404" r:id="rId800" xr:uid="{00000000-0004-0000-0000-00001F030000}"/>
    <hyperlink ref="A405" r:id="rId801" xr:uid="{00000000-0004-0000-0000-000020030000}"/>
    <hyperlink ref="D405" r:id="rId802" xr:uid="{00000000-0004-0000-0000-000021030000}"/>
    <hyperlink ref="A406" r:id="rId803" xr:uid="{00000000-0004-0000-0000-000022030000}"/>
    <hyperlink ref="D406" r:id="rId804" xr:uid="{00000000-0004-0000-0000-000023030000}"/>
    <hyperlink ref="A407" r:id="rId805" xr:uid="{00000000-0004-0000-0000-000024030000}"/>
    <hyperlink ref="D407" r:id="rId806" xr:uid="{00000000-0004-0000-0000-000025030000}"/>
    <hyperlink ref="A408" r:id="rId807" xr:uid="{00000000-0004-0000-0000-000026030000}"/>
    <hyperlink ref="D408" r:id="rId808" xr:uid="{00000000-0004-0000-0000-000027030000}"/>
    <hyperlink ref="A409" r:id="rId809" xr:uid="{00000000-0004-0000-0000-000028030000}"/>
    <hyperlink ref="D409" r:id="rId810" xr:uid="{00000000-0004-0000-0000-000029030000}"/>
    <hyperlink ref="A410" r:id="rId811" xr:uid="{00000000-0004-0000-0000-00002A030000}"/>
    <hyperlink ref="D410" r:id="rId812" xr:uid="{00000000-0004-0000-0000-00002B030000}"/>
    <hyperlink ref="A411" r:id="rId813" xr:uid="{00000000-0004-0000-0000-00002C030000}"/>
    <hyperlink ref="D411" r:id="rId814" xr:uid="{00000000-0004-0000-0000-00002D030000}"/>
    <hyperlink ref="A412" r:id="rId815" xr:uid="{00000000-0004-0000-0000-00002E030000}"/>
    <hyperlink ref="D412" r:id="rId816" xr:uid="{00000000-0004-0000-0000-00002F030000}"/>
    <hyperlink ref="A413" r:id="rId817" xr:uid="{00000000-0004-0000-0000-000030030000}"/>
    <hyperlink ref="D413" r:id="rId818" xr:uid="{00000000-0004-0000-0000-000031030000}"/>
    <hyperlink ref="A414" r:id="rId819" xr:uid="{00000000-0004-0000-0000-000032030000}"/>
    <hyperlink ref="D414" r:id="rId820" xr:uid="{00000000-0004-0000-0000-000033030000}"/>
    <hyperlink ref="A415" r:id="rId821" xr:uid="{00000000-0004-0000-0000-000034030000}"/>
    <hyperlink ref="D415" r:id="rId822" xr:uid="{00000000-0004-0000-0000-000035030000}"/>
    <hyperlink ref="A416" r:id="rId823" xr:uid="{00000000-0004-0000-0000-000036030000}"/>
    <hyperlink ref="D416" r:id="rId824" xr:uid="{00000000-0004-0000-0000-000037030000}"/>
    <hyperlink ref="A417" r:id="rId825" xr:uid="{00000000-0004-0000-0000-000038030000}"/>
    <hyperlink ref="D417" r:id="rId826" xr:uid="{00000000-0004-0000-0000-000039030000}"/>
    <hyperlink ref="A418" r:id="rId827" xr:uid="{00000000-0004-0000-0000-00003A030000}"/>
    <hyperlink ref="D418" r:id="rId828" xr:uid="{00000000-0004-0000-0000-00003B030000}"/>
    <hyperlink ref="A419" r:id="rId829" xr:uid="{00000000-0004-0000-0000-00003C030000}"/>
    <hyperlink ref="D419" r:id="rId830" xr:uid="{00000000-0004-0000-0000-00003D030000}"/>
    <hyperlink ref="A420" r:id="rId831" xr:uid="{00000000-0004-0000-0000-00003E030000}"/>
    <hyperlink ref="D420" r:id="rId832" xr:uid="{00000000-0004-0000-0000-00003F030000}"/>
    <hyperlink ref="A421" r:id="rId833" xr:uid="{00000000-0004-0000-0000-000040030000}"/>
    <hyperlink ref="D421" r:id="rId834" xr:uid="{00000000-0004-0000-0000-000041030000}"/>
    <hyperlink ref="A422" r:id="rId835" xr:uid="{00000000-0004-0000-0000-000042030000}"/>
    <hyperlink ref="D422" r:id="rId836" xr:uid="{00000000-0004-0000-0000-000043030000}"/>
    <hyperlink ref="A423" r:id="rId837" xr:uid="{00000000-0004-0000-0000-000044030000}"/>
    <hyperlink ref="D423" r:id="rId838" xr:uid="{00000000-0004-0000-0000-000045030000}"/>
    <hyperlink ref="A424" r:id="rId839" xr:uid="{00000000-0004-0000-0000-000046030000}"/>
    <hyperlink ref="D424" r:id="rId840" xr:uid="{00000000-0004-0000-0000-000047030000}"/>
    <hyperlink ref="A425" r:id="rId841" xr:uid="{00000000-0004-0000-0000-000048030000}"/>
    <hyperlink ref="D425" r:id="rId842" xr:uid="{00000000-0004-0000-0000-000049030000}"/>
    <hyperlink ref="A426" r:id="rId843" xr:uid="{00000000-0004-0000-0000-00004A030000}"/>
    <hyperlink ref="D426" r:id="rId844" xr:uid="{00000000-0004-0000-0000-00004B030000}"/>
    <hyperlink ref="A427" r:id="rId845" xr:uid="{00000000-0004-0000-0000-00004C030000}"/>
    <hyperlink ref="D427" r:id="rId846" xr:uid="{00000000-0004-0000-0000-00004D030000}"/>
    <hyperlink ref="A428" r:id="rId847" xr:uid="{00000000-0004-0000-0000-00004E030000}"/>
    <hyperlink ref="D428" r:id="rId848" xr:uid="{00000000-0004-0000-0000-00004F030000}"/>
    <hyperlink ref="A429" r:id="rId849" xr:uid="{00000000-0004-0000-0000-000050030000}"/>
    <hyperlink ref="D429" r:id="rId850" xr:uid="{00000000-0004-0000-0000-000051030000}"/>
    <hyperlink ref="A430" r:id="rId851" xr:uid="{00000000-0004-0000-0000-000052030000}"/>
    <hyperlink ref="D430" r:id="rId852" xr:uid="{00000000-0004-0000-0000-000053030000}"/>
    <hyperlink ref="A431" r:id="rId853" xr:uid="{00000000-0004-0000-0000-000054030000}"/>
    <hyperlink ref="D431" r:id="rId854" xr:uid="{00000000-0004-0000-0000-000055030000}"/>
    <hyperlink ref="A432" r:id="rId855" xr:uid="{00000000-0004-0000-0000-000056030000}"/>
    <hyperlink ref="D432" r:id="rId856" xr:uid="{00000000-0004-0000-0000-000057030000}"/>
    <hyperlink ref="A433" r:id="rId857" xr:uid="{00000000-0004-0000-0000-000058030000}"/>
    <hyperlink ref="D433" r:id="rId858" xr:uid="{00000000-0004-0000-0000-000059030000}"/>
    <hyperlink ref="A434" r:id="rId859" xr:uid="{00000000-0004-0000-0000-00005A030000}"/>
    <hyperlink ref="D434" r:id="rId860" xr:uid="{00000000-0004-0000-0000-00005B030000}"/>
    <hyperlink ref="A435" r:id="rId861" xr:uid="{00000000-0004-0000-0000-00005C030000}"/>
    <hyperlink ref="D435" r:id="rId862" xr:uid="{00000000-0004-0000-0000-00005D030000}"/>
    <hyperlink ref="A436" r:id="rId863" xr:uid="{00000000-0004-0000-0000-00005E030000}"/>
    <hyperlink ref="D436" r:id="rId864" xr:uid="{00000000-0004-0000-0000-00005F030000}"/>
    <hyperlink ref="A437" r:id="rId865" xr:uid="{00000000-0004-0000-0000-000060030000}"/>
    <hyperlink ref="D437" r:id="rId866" xr:uid="{00000000-0004-0000-0000-000061030000}"/>
    <hyperlink ref="A438" r:id="rId867" xr:uid="{00000000-0004-0000-0000-000062030000}"/>
    <hyperlink ref="D438" r:id="rId868" xr:uid="{00000000-0004-0000-0000-000063030000}"/>
    <hyperlink ref="A439" r:id="rId869" xr:uid="{00000000-0004-0000-0000-000064030000}"/>
    <hyperlink ref="D439" r:id="rId870" xr:uid="{00000000-0004-0000-0000-000065030000}"/>
    <hyperlink ref="A440" r:id="rId871" xr:uid="{00000000-0004-0000-0000-000066030000}"/>
    <hyperlink ref="D440" r:id="rId872" xr:uid="{00000000-0004-0000-0000-000067030000}"/>
    <hyperlink ref="A441" r:id="rId873" xr:uid="{00000000-0004-0000-0000-000068030000}"/>
    <hyperlink ref="D441" r:id="rId874" xr:uid="{00000000-0004-0000-0000-000069030000}"/>
    <hyperlink ref="A442" r:id="rId875" xr:uid="{00000000-0004-0000-0000-00006A030000}"/>
    <hyperlink ref="D442" r:id="rId876" xr:uid="{00000000-0004-0000-0000-00006B030000}"/>
    <hyperlink ref="A443" r:id="rId877" xr:uid="{00000000-0004-0000-0000-00006C030000}"/>
    <hyperlink ref="D443" r:id="rId878" xr:uid="{00000000-0004-0000-0000-00006D030000}"/>
    <hyperlink ref="A444" r:id="rId879" xr:uid="{00000000-0004-0000-0000-00006E030000}"/>
    <hyperlink ref="D444" r:id="rId880" xr:uid="{00000000-0004-0000-0000-00006F030000}"/>
    <hyperlink ref="A445" r:id="rId881" xr:uid="{00000000-0004-0000-0000-000070030000}"/>
    <hyperlink ref="D445" r:id="rId882" xr:uid="{00000000-0004-0000-0000-000071030000}"/>
    <hyperlink ref="A446" r:id="rId883" xr:uid="{00000000-0004-0000-0000-000072030000}"/>
    <hyperlink ref="D446" r:id="rId884" xr:uid="{00000000-0004-0000-0000-000073030000}"/>
    <hyperlink ref="A447" r:id="rId885" xr:uid="{00000000-0004-0000-0000-000074030000}"/>
    <hyperlink ref="D447" r:id="rId886" xr:uid="{00000000-0004-0000-0000-000075030000}"/>
    <hyperlink ref="A448" r:id="rId887" xr:uid="{00000000-0004-0000-0000-000076030000}"/>
    <hyperlink ref="D448" r:id="rId888" xr:uid="{00000000-0004-0000-0000-000077030000}"/>
    <hyperlink ref="A449" r:id="rId889" xr:uid="{00000000-0004-0000-0000-000078030000}"/>
    <hyperlink ref="D449" r:id="rId890" xr:uid="{00000000-0004-0000-0000-000079030000}"/>
    <hyperlink ref="A450" r:id="rId891" xr:uid="{00000000-0004-0000-0000-00007A030000}"/>
    <hyperlink ref="D450" r:id="rId892" xr:uid="{00000000-0004-0000-0000-00007B030000}"/>
    <hyperlink ref="A451" r:id="rId893" xr:uid="{00000000-0004-0000-0000-00007C030000}"/>
    <hyperlink ref="D451" r:id="rId894" xr:uid="{00000000-0004-0000-0000-00007D030000}"/>
    <hyperlink ref="A452" r:id="rId895" xr:uid="{00000000-0004-0000-0000-00007E030000}"/>
    <hyperlink ref="D452" r:id="rId896" xr:uid="{00000000-0004-0000-0000-00007F030000}"/>
    <hyperlink ref="A453" r:id="rId897" xr:uid="{00000000-0004-0000-0000-000080030000}"/>
    <hyperlink ref="D453" r:id="rId898" xr:uid="{00000000-0004-0000-0000-000081030000}"/>
    <hyperlink ref="A454" r:id="rId899" xr:uid="{00000000-0004-0000-0000-000082030000}"/>
    <hyperlink ref="D454" r:id="rId900" xr:uid="{00000000-0004-0000-0000-000083030000}"/>
    <hyperlink ref="A455" r:id="rId901" xr:uid="{00000000-0004-0000-0000-000084030000}"/>
    <hyperlink ref="D455" r:id="rId902" xr:uid="{00000000-0004-0000-0000-000085030000}"/>
    <hyperlink ref="A456" r:id="rId903" xr:uid="{00000000-0004-0000-0000-000086030000}"/>
    <hyperlink ref="D456" r:id="rId904" xr:uid="{00000000-0004-0000-0000-000087030000}"/>
    <hyperlink ref="A457" r:id="rId905" xr:uid="{00000000-0004-0000-0000-000088030000}"/>
    <hyperlink ref="D457" r:id="rId906" xr:uid="{00000000-0004-0000-0000-000089030000}"/>
    <hyperlink ref="A458" r:id="rId907" xr:uid="{00000000-0004-0000-0000-00008A030000}"/>
    <hyperlink ref="D458" r:id="rId908" xr:uid="{00000000-0004-0000-0000-00008B030000}"/>
    <hyperlink ref="A459" r:id="rId909" xr:uid="{00000000-0004-0000-0000-00008C030000}"/>
    <hyperlink ref="D459" r:id="rId910" xr:uid="{00000000-0004-0000-0000-00008D030000}"/>
    <hyperlink ref="A460" r:id="rId911" xr:uid="{00000000-0004-0000-0000-00008E030000}"/>
    <hyperlink ref="D460" r:id="rId912" xr:uid="{00000000-0004-0000-0000-00008F030000}"/>
    <hyperlink ref="A461" r:id="rId913" xr:uid="{00000000-0004-0000-0000-000090030000}"/>
    <hyperlink ref="D461" r:id="rId914" xr:uid="{00000000-0004-0000-0000-000091030000}"/>
    <hyperlink ref="A462" r:id="rId915" xr:uid="{00000000-0004-0000-0000-000092030000}"/>
    <hyperlink ref="D462" r:id="rId916" xr:uid="{00000000-0004-0000-0000-000093030000}"/>
    <hyperlink ref="A463" r:id="rId917" xr:uid="{00000000-0004-0000-0000-000094030000}"/>
    <hyperlink ref="D463" r:id="rId918" xr:uid="{00000000-0004-0000-0000-000095030000}"/>
    <hyperlink ref="A464" r:id="rId919" xr:uid="{00000000-0004-0000-0000-000096030000}"/>
    <hyperlink ref="D464" r:id="rId920" xr:uid="{00000000-0004-0000-0000-000097030000}"/>
    <hyperlink ref="A465" r:id="rId921" xr:uid="{00000000-0004-0000-0000-000098030000}"/>
    <hyperlink ref="D465" r:id="rId922" xr:uid="{00000000-0004-0000-0000-000099030000}"/>
    <hyperlink ref="A466" r:id="rId923" xr:uid="{00000000-0004-0000-0000-00009A030000}"/>
    <hyperlink ref="D466" r:id="rId924" xr:uid="{00000000-0004-0000-0000-00009B030000}"/>
    <hyperlink ref="A467" r:id="rId925" xr:uid="{00000000-0004-0000-0000-00009C030000}"/>
    <hyperlink ref="D467" r:id="rId926" xr:uid="{00000000-0004-0000-0000-00009D030000}"/>
    <hyperlink ref="A468" r:id="rId927" xr:uid="{00000000-0004-0000-0000-00009E030000}"/>
    <hyperlink ref="D468" r:id="rId928" xr:uid="{00000000-0004-0000-0000-00009F030000}"/>
    <hyperlink ref="A469" r:id="rId929" xr:uid="{00000000-0004-0000-0000-0000A0030000}"/>
    <hyperlink ref="D469" r:id="rId930" xr:uid="{00000000-0004-0000-0000-0000A1030000}"/>
    <hyperlink ref="A470" r:id="rId931" xr:uid="{00000000-0004-0000-0000-0000A2030000}"/>
    <hyperlink ref="D470" r:id="rId932" xr:uid="{00000000-0004-0000-0000-0000A3030000}"/>
    <hyperlink ref="A471" r:id="rId933" xr:uid="{00000000-0004-0000-0000-0000A4030000}"/>
    <hyperlink ref="D471" r:id="rId934" xr:uid="{00000000-0004-0000-0000-0000A5030000}"/>
    <hyperlink ref="A472" r:id="rId935" xr:uid="{00000000-0004-0000-0000-0000A6030000}"/>
    <hyperlink ref="D472" r:id="rId936" xr:uid="{00000000-0004-0000-0000-0000A7030000}"/>
    <hyperlink ref="A473" r:id="rId937" xr:uid="{00000000-0004-0000-0000-0000A8030000}"/>
    <hyperlink ref="D473" r:id="rId938" xr:uid="{00000000-0004-0000-0000-0000A9030000}"/>
    <hyperlink ref="A474" r:id="rId939" xr:uid="{00000000-0004-0000-0000-0000AA030000}"/>
    <hyperlink ref="D474" r:id="rId940" xr:uid="{00000000-0004-0000-0000-0000AB030000}"/>
    <hyperlink ref="A475" r:id="rId941" xr:uid="{00000000-0004-0000-0000-0000AC030000}"/>
    <hyperlink ref="D475" r:id="rId942" xr:uid="{00000000-0004-0000-0000-0000AD030000}"/>
    <hyperlink ref="A476" r:id="rId943" xr:uid="{00000000-0004-0000-0000-0000AE030000}"/>
    <hyperlink ref="D476" r:id="rId944" xr:uid="{00000000-0004-0000-0000-0000AF030000}"/>
    <hyperlink ref="A477" r:id="rId945" xr:uid="{00000000-0004-0000-0000-0000B0030000}"/>
    <hyperlink ref="D477" r:id="rId946" xr:uid="{00000000-0004-0000-0000-0000B1030000}"/>
    <hyperlink ref="A478" r:id="rId947" xr:uid="{00000000-0004-0000-0000-0000B2030000}"/>
    <hyperlink ref="D478" r:id="rId948" display="Aboveground Fuel and Fluid Storage with Related Hardware, Software, and Services" xr:uid="{00000000-0004-0000-0000-0000B3030000}"/>
    <hyperlink ref="A479" r:id="rId949" xr:uid="{00000000-0004-0000-0000-0000B4030000}"/>
    <hyperlink ref="D479" r:id="rId950" xr:uid="{00000000-0004-0000-0000-0000B5030000}"/>
    <hyperlink ref="A480" r:id="rId951" xr:uid="{00000000-0004-0000-0000-0000B6030000}"/>
    <hyperlink ref="D480" r:id="rId952" xr:uid="{00000000-0004-0000-0000-0000B7030000}"/>
    <hyperlink ref="A481" r:id="rId953" xr:uid="{00000000-0004-0000-0000-0000B8030000}"/>
    <hyperlink ref="D481" r:id="rId954" xr:uid="{00000000-0004-0000-0000-0000B9030000}"/>
    <hyperlink ref="A482" r:id="rId955" xr:uid="{00000000-0004-0000-0000-0000BA030000}"/>
    <hyperlink ref="D482" r:id="rId956" xr:uid="{00000000-0004-0000-0000-0000BB030000}"/>
    <hyperlink ref="A483" r:id="rId957" xr:uid="{00000000-0004-0000-0000-0000BC030000}"/>
    <hyperlink ref="D483" r:id="rId958" xr:uid="{00000000-0004-0000-0000-0000BD030000}"/>
    <hyperlink ref="A484" r:id="rId959" xr:uid="{00000000-0004-0000-0000-0000BE030000}"/>
    <hyperlink ref="D484" r:id="rId960" xr:uid="{00000000-0004-0000-0000-0000BF030000}"/>
    <hyperlink ref="A485" r:id="rId961" xr:uid="{00000000-0004-0000-0000-0000C0030000}"/>
    <hyperlink ref="D485" r:id="rId962" xr:uid="{00000000-0004-0000-0000-0000C1030000}"/>
    <hyperlink ref="A486" r:id="rId963" xr:uid="{00000000-0004-0000-0000-0000C2030000}"/>
    <hyperlink ref="D486" r:id="rId964" xr:uid="{00000000-0004-0000-0000-0000C3030000}"/>
    <hyperlink ref="A487" r:id="rId965" xr:uid="{00000000-0004-0000-0000-0000C4030000}"/>
    <hyperlink ref="D487" r:id="rId966" xr:uid="{00000000-0004-0000-0000-0000C5030000}"/>
    <hyperlink ref="A488" r:id="rId967" xr:uid="{00000000-0004-0000-0000-0000C6030000}"/>
    <hyperlink ref="D488" r:id="rId968" xr:uid="{00000000-0004-0000-0000-0000C7030000}"/>
    <hyperlink ref="A489" r:id="rId969" xr:uid="{00000000-0004-0000-0000-0000C8030000}"/>
    <hyperlink ref="D489" r:id="rId970" xr:uid="{00000000-0004-0000-0000-0000C9030000}"/>
    <hyperlink ref="A490" r:id="rId971" xr:uid="{00000000-0004-0000-0000-0000CA030000}"/>
    <hyperlink ref="D490" r:id="rId972" xr:uid="{00000000-0004-0000-0000-0000CB030000}"/>
    <hyperlink ref="A491" r:id="rId973" xr:uid="{00000000-0004-0000-0000-0000CC030000}"/>
    <hyperlink ref="D491" r:id="rId974" xr:uid="{00000000-0004-0000-0000-0000CD030000}"/>
    <hyperlink ref="A492" r:id="rId975" xr:uid="{00000000-0004-0000-0000-0000CE030000}"/>
    <hyperlink ref="D492" r:id="rId976" xr:uid="{00000000-0004-0000-0000-0000CF030000}"/>
    <hyperlink ref="A493" r:id="rId977" xr:uid="{00000000-0004-0000-0000-0000D0030000}"/>
    <hyperlink ref="D493" r:id="rId978" xr:uid="{00000000-0004-0000-0000-0000D1030000}"/>
    <hyperlink ref="A494" r:id="rId979" xr:uid="{00000000-0004-0000-0000-0000D2030000}"/>
    <hyperlink ref="D494" r:id="rId980" xr:uid="{00000000-0004-0000-0000-0000D3030000}"/>
    <hyperlink ref="A495" r:id="rId981" xr:uid="{00000000-0004-0000-0000-0000D4030000}"/>
    <hyperlink ref="D495" r:id="rId982" xr:uid="{00000000-0004-0000-0000-0000D5030000}"/>
    <hyperlink ref="A496" r:id="rId983" xr:uid="{00000000-0004-0000-0000-0000D6030000}"/>
    <hyperlink ref="D496" r:id="rId984" xr:uid="{00000000-0004-0000-0000-0000D7030000}"/>
    <hyperlink ref="A497" r:id="rId985" xr:uid="{00000000-0004-0000-0000-0000D8030000}"/>
    <hyperlink ref="D497" r:id="rId986" xr:uid="{00000000-0004-0000-0000-0000D9030000}"/>
    <hyperlink ref="A498" r:id="rId987" xr:uid="{00000000-0004-0000-0000-0000DA030000}"/>
    <hyperlink ref="D498" r:id="rId988" xr:uid="{00000000-0004-0000-0000-0000DB030000}"/>
    <hyperlink ref="A499" r:id="rId989" xr:uid="{00000000-0004-0000-0000-0000DC030000}"/>
    <hyperlink ref="D499" r:id="rId990" xr:uid="{00000000-0004-0000-0000-0000DD030000}"/>
    <hyperlink ref="A500" r:id="rId991" xr:uid="{00000000-0004-0000-0000-0000DE030000}"/>
    <hyperlink ref="D500" r:id="rId992" xr:uid="{00000000-0004-0000-0000-0000DF030000}"/>
    <hyperlink ref="A501" r:id="rId993" xr:uid="{00000000-0004-0000-0000-0000E0030000}"/>
    <hyperlink ref="D501" r:id="rId994" xr:uid="{00000000-0004-0000-0000-0000E1030000}"/>
    <hyperlink ref="A502" r:id="rId995" xr:uid="{00000000-0004-0000-0000-0000E2030000}"/>
    <hyperlink ref="D502" r:id="rId996" xr:uid="{00000000-0004-0000-0000-0000E3030000}"/>
    <hyperlink ref="A503" r:id="rId997" xr:uid="{00000000-0004-0000-0000-0000E4030000}"/>
    <hyperlink ref="D503" r:id="rId998" xr:uid="{00000000-0004-0000-0000-0000E5030000}"/>
    <hyperlink ref="A504" r:id="rId999" xr:uid="{00000000-0004-0000-0000-0000E6030000}"/>
    <hyperlink ref="D504" r:id="rId1000" xr:uid="{00000000-0004-0000-0000-0000E7030000}"/>
    <hyperlink ref="A505" r:id="rId1001" xr:uid="{00000000-0004-0000-0000-0000E8030000}"/>
    <hyperlink ref="D505" r:id="rId1002" xr:uid="{00000000-0004-0000-0000-0000E9030000}"/>
    <hyperlink ref="A506" r:id="rId1003" xr:uid="{00000000-0004-0000-0000-0000EA030000}"/>
    <hyperlink ref="D506" r:id="rId1004" xr:uid="{00000000-0004-0000-0000-0000EB030000}"/>
    <hyperlink ref="A507" r:id="rId1005" xr:uid="{00000000-0004-0000-0000-0000EC030000}"/>
    <hyperlink ref="D507" r:id="rId1006" xr:uid="{00000000-0004-0000-0000-0000ED030000}"/>
    <hyperlink ref="A508" r:id="rId1007" xr:uid="{00000000-0004-0000-0000-0000EE030000}"/>
    <hyperlink ref="D508" r:id="rId1008" xr:uid="{00000000-0004-0000-0000-0000EF030000}"/>
    <hyperlink ref="A509" r:id="rId1009" xr:uid="{00000000-0004-0000-0000-0000F0030000}"/>
    <hyperlink ref="D509" r:id="rId1010" xr:uid="{00000000-0004-0000-0000-0000F1030000}"/>
    <hyperlink ref="A510" r:id="rId1011" xr:uid="{00000000-0004-0000-0000-0000F2030000}"/>
    <hyperlink ref="D510" r:id="rId1012" xr:uid="{00000000-0004-0000-0000-0000F3030000}"/>
    <hyperlink ref="A511" r:id="rId1013" xr:uid="{00000000-0004-0000-0000-0000F4030000}"/>
    <hyperlink ref="D511" r:id="rId1014" xr:uid="{00000000-0004-0000-0000-0000F5030000}"/>
    <hyperlink ref="A512" r:id="rId1015" xr:uid="{00000000-0004-0000-0000-0000F6030000}"/>
    <hyperlink ref="D512" r:id="rId1016" xr:uid="{00000000-0004-0000-0000-0000F7030000}"/>
    <hyperlink ref="A513" r:id="rId1017" xr:uid="{00000000-0004-0000-0000-0000F8030000}"/>
    <hyperlink ref="D513" r:id="rId1018" xr:uid="{00000000-0004-0000-0000-0000F9030000}"/>
    <hyperlink ref="A514" r:id="rId1019" xr:uid="{00000000-0004-0000-0000-0000FA030000}"/>
    <hyperlink ref="D514" r:id="rId1020" xr:uid="{00000000-0004-0000-0000-0000FB030000}"/>
    <hyperlink ref="A515" r:id="rId1021" xr:uid="{00000000-0004-0000-0000-0000FC030000}"/>
    <hyperlink ref="D515" r:id="rId1022" xr:uid="{00000000-0004-0000-0000-0000FD030000}"/>
    <hyperlink ref="A516" r:id="rId1023" xr:uid="{00000000-0004-0000-0000-0000FE030000}"/>
    <hyperlink ref="D516" r:id="rId1024" xr:uid="{00000000-0004-0000-0000-0000FF030000}"/>
    <hyperlink ref="A517" r:id="rId1025" xr:uid="{00000000-0004-0000-0000-000000040000}"/>
    <hyperlink ref="D517" r:id="rId1026" xr:uid="{00000000-0004-0000-0000-000001040000}"/>
    <hyperlink ref="A518" r:id="rId1027" xr:uid="{00000000-0004-0000-0000-000002040000}"/>
    <hyperlink ref="D518" r:id="rId1028" xr:uid="{00000000-0004-0000-0000-000003040000}"/>
    <hyperlink ref="A519" r:id="rId1029" xr:uid="{00000000-0004-0000-0000-000004040000}"/>
    <hyperlink ref="D519" r:id="rId1030" xr:uid="{00000000-0004-0000-0000-000005040000}"/>
    <hyperlink ref="A520" r:id="rId1031" xr:uid="{00000000-0004-0000-0000-000006040000}"/>
    <hyperlink ref="D520" r:id="rId1032" xr:uid="{00000000-0004-0000-0000-000007040000}"/>
    <hyperlink ref="A521" r:id="rId1033" xr:uid="{00000000-0004-0000-0000-000008040000}"/>
    <hyperlink ref="D521" r:id="rId1034" xr:uid="{00000000-0004-0000-0000-000009040000}"/>
    <hyperlink ref="A522" r:id="rId1035" xr:uid="{00000000-0004-0000-0000-00000A040000}"/>
    <hyperlink ref="D522" r:id="rId1036" xr:uid="{00000000-0004-0000-0000-00000B040000}"/>
    <hyperlink ref="A523" r:id="rId1037" xr:uid="{00000000-0004-0000-0000-00000C040000}"/>
    <hyperlink ref="D523" r:id="rId1038" xr:uid="{00000000-0004-0000-0000-00000D040000}"/>
    <hyperlink ref="A524" r:id="rId1039" xr:uid="{00000000-0004-0000-0000-00000E040000}"/>
    <hyperlink ref="D524" r:id="rId1040" xr:uid="{00000000-0004-0000-0000-00000F040000}"/>
    <hyperlink ref="A525" r:id="rId1041" xr:uid="{00000000-0004-0000-0000-000010040000}"/>
    <hyperlink ref="D525" r:id="rId1042" xr:uid="{00000000-0004-0000-0000-000011040000}"/>
    <hyperlink ref="A526" r:id="rId1043" xr:uid="{00000000-0004-0000-0000-000012040000}"/>
    <hyperlink ref="D526" r:id="rId1044" xr:uid="{00000000-0004-0000-0000-000013040000}"/>
    <hyperlink ref="A527" r:id="rId1045" xr:uid="{00000000-0004-0000-0000-000014040000}"/>
    <hyperlink ref="D527" r:id="rId1046" xr:uid="{00000000-0004-0000-0000-000015040000}"/>
    <hyperlink ref="A528" r:id="rId1047" xr:uid="{00000000-0004-0000-0000-000016040000}"/>
    <hyperlink ref="D528" r:id="rId1048" xr:uid="{00000000-0004-0000-0000-000017040000}"/>
    <hyperlink ref="A529" r:id="rId1049" xr:uid="{00000000-0004-0000-0000-000018040000}"/>
    <hyperlink ref="D529" r:id="rId1050" xr:uid="{00000000-0004-0000-0000-000019040000}"/>
    <hyperlink ref="A530" r:id="rId1051" xr:uid="{00000000-0004-0000-0000-00001A040000}"/>
    <hyperlink ref="D530" r:id="rId1052" xr:uid="{00000000-0004-0000-0000-00001B040000}"/>
    <hyperlink ref="A531" r:id="rId1053" xr:uid="{00000000-0004-0000-0000-00001C040000}"/>
    <hyperlink ref="D531" r:id="rId1054" xr:uid="{00000000-0004-0000-0000-00001D040000}"/>
    <hyperlink ref="A532" r:id="rId1055" xr:uid="{00000000-0004-0000-0000-00001E040000}"/>
    <hyperlink ref="D532" r:id="rId1056" xr:uid="{00000000-0004-0000-0000-00001F040000}"/>
    <hyperlink ref="A533" r:id="rId1057" xr:uid="{00000000-0004-0000-0000-000020040000}"/>
    <hyperlink ref="D533" r:id="rId1058" xr:uid="{00000000-0004-0000-0000-000021040000}"/>
    <hyperlink ref="A534" r:id="rId1059" xr:uid="{00000000-0004-0000-0000-000022040000}"/>
    <hyperlink ref="D534" r:id="rId1060" xr:uid="{00000000-0004-0000-0000-000023040000}"/>
    <hyperlink ref="A535" r:id="rId1061" xr:uid="{00000000-0004-0000-0000-000024040000}"/>
    <hyperlink ref="D535" r:id="rId1062" xr:uid="{00000000-0004-0000-0000-000025040000}"/>
    <hyperlink ref="A536" r:id="rId1063" xr:uid="{00000000-0004-0000-0000-000026040000}"/>
    <hyperlink ref="D536" r:id="rId1064" xr:uid="{00000000-0004-0000-0000-000027040000}"/>
    <hyperlink ref="A537" r:id="rId1065" xr:uid="{00000000-0004-0000-0000-000028040000}"/>
    <hyperlink ref="D537" r:id="rId1066" xr:uid="{00000000-0004-0000-0000-000029040000}"/>
    <hyperlink ref="A538" r:id="rId1067" xr:uid="{00000000-0004-0000-0000-00002A040000}"/>
    <hyperlink ref="D538" r:id="rId1068" xr:uid="{00000000-0004-0000-0000-00002B040000}"/>
    <hyperlink ref="A539" r:id="rId1069" xr:uid="{00000000-0004-0000-0000-00002C040000}"/>
    <hyperlink ref="D539" r:id="rId1070" xr:uid="{00000000-0004-0000-0000-00002D040000}"/>
    <hyperlink ref="A540" r:id="rId1071" xr:uid="{00000000-0004-0000-0000-00002E040000}"/>
    <hyperlink ref="D540" r:id="rId1072" xr:uid="{00000000-0004-0000-0000-00002F040000}"/>
    <hyperlink ref="A541" r:id="rId1073" xr:uid="{00000000-0004-0000-0000-000030040000}"/>
    <hyperlink ref="D541" r:id="rId1074" xr:uid="{00000000-0004-0000-0000-000031040000}"/>
    <hyperlink ref="A542" r:id="rId1075" xr:uid="{00000000-0004-0000-0000-000032040000}"/>
    <hyperlink ref="D542" r:id="rId1076" xr:uid="{00000000-0004-0000-0000-000033040000}"/>
    <hyperlink ref="A543" r:id="rId1077" xr:uid="{00000000-0004-0000-0000-000034040000}"/>
    <hyperlink ref="D543" r:id="rId1078" xr:uid="{00000000-0004-0000-0000-000035040000}"/>
    <hyperlink ref="A544" r:id="rId1079" xr:uid="{00000000-0004-0000-0000-000036040000}"/>
    <hyperlink ref="D544" r:id="rId1080" xr:uid="{00000000-0004-0000-0000-000037040000}"/>
    <hyperlink ref="A545" r:id="rId1081" xr:uid="{00000000-0004-0000-0000-000038040000}"/>
    <hyperlink ref="D545" r:id="rId1082" xr:uid="{00000000-0004-0000-0000-000039040000}"/>
    <hyperlink ref="A546" r:id="rId1083" xr:uid="{00000000-0004-0000-0000-00003A040000}"/>
    <hyperlink ref="D546" r:id="rId1084" xr:uid="{00000000-0004-0000-0000-00003B040000}"/>
    <hyperlink ref="A547" r:id="rId1085" xr:uid="{00000000-0004-0000-0000-00003C040000}"/>
    <hyperlink ref="D547" r:id="rId1086" xr:uid="{00000000-0004-0000-0000-00003D040000}"/>
    <hyperlink ref="A548" r:id="rId1087" xr:uid="{00000000-0004-0000-0000-00003E040000}"/>
    <hyperlink ref="D548" r:id="rId1088" xr:uid="{00000000-0004-0000-0000-00003F040000}"/>
    <hyperlink ref="A549" r:id="rId1089" xr:uid="{00000000-0004-0000-0000-000040040000}"/>
    <hyperlink ref="D549" r:id="rId1090" xr:uid="{00000000-0004-0000-0000-000041040000}"/>
    <hyperlink ref="A550" r:id="rId1091" xr:uid="{00000000-0004-0000-0000-000042040000}"/>
    <hyperlink ref="D550" r:id="rId1092" xr:uid="{00000000-0004-0000-0000-000043040000}"/>
    <hyperlink ref="A551" r:id="rId1093" xr:uid="{00000000-0004-0000-0000-000044040000}"/>
    <hyperlink ref="D551" r:id="rId1094" xr:uid="{00000000-0004-0000-0000-000045040000}"/>
    <hyperlink ref="A552" r:id="rId1095" xr:uid="{00000000-0004-0000-0000-000046040000}"/>
    <hyperlink ref="D552" r:id="rId1096" xr:uid="{00000000-0004-0000-0000-000047040000}"/>
    <hyperlink ref="A553" r:id="rId1097" xr:uid="{00000000-0004-0000-0000-000048040000}"/>
    <hyperlink ref="D553" r:id="rId1098" xr:uid="{00000000-0004-0000-0000-000049040000}"/>
    <hyperlink ref="A554" r:id="rId1099" xr:uid="{00000000-0004-0000-0000-00004A040000}"/>
    <hyperlink ref="D554" r:id="rId1100" xr:uid="{00000000-0004-0000-0000-00004B040000}"/>
    <hyperlink ref="A555" r:id="rId1101" xr:uid="{00000000-0004-0000-0000-00004C040000}"/>
    <hyperlink ref="D555" r:id="rId1102" xr:uid="{00000000-0004-0000-0000-00004D040000}"/>
    <hyperlink ref="A556" r:id="rId1103" xr:uid="{00000000-0004-0000-0000-00004E040000}"/>
    <hyperlink ref="D556" r:id="rId1104" xr:uid="{00000000-0004-0000-0000-00004F040000}"/>
    <hyperlink ref="A557" r:id="rId1105" xr:uid="{00000000-0004-0000-0000-000050040000}"/>
    <hyperlink ref="D557" r:id="rId1106" xr:uid="{00000000-0004-0000-0000-000051040000}"/>
    <hyperlink ref="A558" r:id="rId1107" xr:uid="{00000000-0004-0000-0000-000052040000}"/>
    <hyperlink ref="D558" r:id="rId1108" xr:uid="{00000000-0004-0000-0000-000053040000}"/>
    <hyperlink ref="A559" r:id="rId1109" xr:uid="{00000000-0004-0000-0000-000054040000}"/>
    <hyperlink ref="D559" r:id="rId1110" xr:uid="{00000000-0004-0000-0000-000055040000}"/>
    <hyperlink ref="A560" r:id="rId1111" xr:uid="{00000000-0004-0000-0000-000056040000}"/>
    <hyperlink ref="D560" r:id="rId1112" xr:uid="{00000000-0004-0000-0000-000057040000}"/>
    <hyperlink ref="A561" r:id="rId1113" xr:uid="{00000000-0004-0000-0000-000058040000}"/>
    <hyperlink ref="D561" r:id="rId1114" xr:uid="{00000000-0004-0000-0000-000059040000}"/>
    <hyperlink ref="A562" r:id="rId1115" xr:uid="{00000000-0004-0000-0000-00005A040000}"/>
    <hyperlink ref="D562" r:id="rId1116" xr:uid="{00000000-0004-0000-0000-00005B040000}"/>
    <hyperlink ref="A563" r:id="rId1117" xr:uid="{00000000-0004-0000-0000-00005C040000}"/>
    <hyperlink ref="D563" r:id="rId1118" xr:uid="{00000000-0004-0000-0000-00005D040000}"/>
    <hyperlink ref="A564" r:id="rId1119" xr:uid="{00000000-0004-0000-0000-00005E040000}"/>
    <hyperlink ref="D564" r:id="rId1120" xr:uid="{00000000-0004-0000-0000-00005F040000}"/>
    <hyperlink ref="A565" r:id="rId1121" xr:uid="{00000000-0004-0000-0000-000060040000}"/>
    <hyperlink ref="D565" r:id="rId1122" xr:uid="{00000000-0004-0000-0000-000061040000}"/>
    <hyperlink ref="A566" r:id="rId1123" xr:uid="{00000000-0004-0000-0000-000062040000}"/>
    <hyperlink ref="D566" r:id="rId1124" xr:uid="{00000000-0004-0000-0000-000063040000}"/>
    <hyperlink ref="A567" r:id="rId1125" xr:uid="{00000000-0004-0000-0000-000064040000}"/>
    <hyperlink ref="D567" r:id="rId1126" xr:uid="{00000000-0004-0000-0000-000065040000}"/>
    <hyperlink ref="A568" r:id="rId1127" xr:uid="{00000000-0004-0000-0000-000066040000}"/>
    <hyperlink ref="D568" r:id="rId1128" xr:uid="{00000000-0004-0000-0000-000067040000}"/>
    <hyperlink ref="A569" r:id="rId1129" xr:uid="{00000000-0004-0000-0000-000068040000}"/>
    <hyperlink ref="D569" r:id="rId1130" xr:uid="{00000000-0004-0000-0000-000069040000}"/>
    <hyperlink ref="A570" r:id="rId1131" xr:uid="{00000000-0004-0000-0000-00006A040000}"/>
    <hyperlink ref="D570" r:id="rId1132" xr:uid="{00000000-0004-0000-0000-00006B040000}"/>
    <hyperlink ref="A571" r:id="rId1133" xr:uid="{00000000-0004-0000-0000-00006C040000}"/>
    <hyperlink ref="D571" r:id="rId1134" xr:uid="{00000000-0004-0000-0000-00006D040000}"/>
    <hyperlink ref="A572" r:id="rId1135" xr:uid="{00000000-0004-0000-0000-00006E040000}"/>
    <hyperlink ref="D572" r:id="rId1136" xr:uid="{00000000-0004-0000-0000-00006F040000}"/>
    <hyperlink ref="A573" r:id="rId1137" xr:uid="{00000000-0004-0000-0000-000070040000}"/>
    <hyperlink ref="D573" r:id="rId1138" xr:uid="{00000000-0004-0000-0000-000071040000}"/>
    <hyperlink ref="A574" r:id="rId1139" xr:uid="{00000000-0004-0000-0000-000072040000}"/>
    <hyperlink ref="D574" r:id="rId1140" xr:uid="{00000000-0004-0000-0000-000073040000}"/>
    <hyperlink ref="A575" r:id="rId1141" xr:uid="{00000000-0004-0000-0000-000074040000}"/>
    <hyperlink ref="D575" r:id="rId1142" xr:uid="{00000000-0004-0000-0000-000075040000}"/>
    <hyperlink ref="A576" r:id="rId1143" xr:uid="{00000000-0004-0000-0000-000076040000}"/>
    <hyperlink ref="D576" r:id="rId1144" xr:uid="{00000000-0004-0000-0000-000077040000}"/>
    <hyperlink ref="A577" r:id="rId1145" xr:uid="{00000000-0004-0000-0000-000078040000}"/>
    <hyperlink ref="D577" r:id="rId1146" xr:uid="{00000000-0004-0000-0000-000079040000}"/>
    <hyperlink ref="A578" r:id="rId1147" xr:uid="{00000000-0004-0000-0000-00007A040000}"/>
    <hyperlink ref="D578" r:id="rId1148" xr:uid="{00000000-0004-0000-0000-00007B040000}"/>
    <hyperlink ref="A579" r:id="rId1149" xr:uid="{00000000-0004-0000-0000-00007C040000}"/>
    <hyperlink ref="D579" r:id="rId1150" xr:uid="{00000000-0004-0000-0000-00007D040000}"/>
    <hyperlink ref="A580" r:id="rId1151" xr:uid="{00000000-0004-0000-0000-00007E040000}"/>
    <hyperlink ref="D580" r:id="rId1152" xr:uid="{00000000-0004-0000-0000-00007F040000}"/>
    <hyperlink ref="A581" r:id="rId1153" xr:uid="{00000000-0004-0000-0000-000080040000}"/>
    <hyperlink ref="D581" r:id="rId1154" xr:uid="{00000000-0004-0000-0000-000081040000}"/>
    <hyperlink ref="A582" r:id="rId1155" xr:uid="{00000000-0004-0000-0000-000082040000}"/>
    <hyperlink ref="D582" r:id="rId1156" xr:uid="{00000000-0004-0000-0000-000083040000}"/>
    <hyperlink ref="A583" r:id="rId1157" xr:uid="{00000000-0004-0000-0000-000084040000}"/>
    <hyperlink ref="D583" r:id="rId1158" xr:uid="{00000000-0004-0000-0000-000085040000}"/>
    <hyperlink ref="A584" r:id="rId1159" xr:uid="{00000000-0004-0000-0000-000086040000}"/>
    <hyperlink ref="D584" r:id="rId1160" xr:uid="{00000000-0004-0000-0000-000087040000}"/>
    <hyperlink ref="A585" r:id="rId1161" xr:uid="{00000000-0004-0000-0000-000088040000}"/>
    <hyperlink ref="D585" r:id="rId1162" xr:uid="{00000000-0004-0000-0000-000089040000}"/>
    <hyperlink ref="A586" r:id="rId1163" xr:uid="{00000000-0004-0000-0000-00008A040000}"/>
    <hyperlink ref="D586" r:id="rId1164" xr:uid="{00000000-0004-0000-0000-00008B040000}"/>
    <hyperlink ref="A587" r:id="rId1165" xr:uid="{00000000-0004-0000-0000-00008C040000}"/>
    <hyperlink ref="D587" r:id="rId1166" xr:uid="{00000000-0004-0000-0000-00008D040000}"/>
    <hyperlink ref="A588" r:id="rId1167" xr:uid="{00000000-0004-0000-0000-00008E040000}"/>
    <hyperlink ref="D588" r:id="rId1168" xr:uid="{00000000-0004-0000-0000-00008F040000}"/>
    <hyperlink ref="A589" r:id="rId1169" xr:uid="{00000000-0004-0000-0000-000090040000}"/>
    <hyperlink ref="D589" r:id="rId1170" xr:uid="{00000000-0004-0000-0000-000091040000}"/>
    <hyperlink ref="A590" r:id="rId1171" xr:uid="{00000000-0004-0000-0000-000092040000}"/>
    <hyperlink ref="D590" r:id="rId1172" xr:uid="{00000000-0004-0000-0000-000093040000}"/>
    <hyperlink ref="A591" r:id="rId1173" xr:uid="{00000000-0004-0000-0000-000094040000}"/>
    <hyperlink ref="D591" r:id="rId1174" display="Sewer Vacuum, Hydro-Excavation, and Municipal Pumping Equipment with Related Accessories and Supplies" xr:uid="{00000000-0004-0000-0000-000095040000}"/>
    <hyperlink ref="A592" r:id="rId1175" xr:uid="{00000000-0004-0000-0000-000096040000}"/>
    <hyperlink ref="D592" r:id="rId1176" xr:uid="{00000000-0004-0000-0000-000097040000}"/>
    <hyperlink ref="A593" r:id="rId1177" xr:uid="{00000000-0004-0000-0000-000098040000}"/>
    <hyperlink ref="D593" r:id="rId1178" xr:uid="{00000000-0004-0000-0000-000099040000}"/>
    <hyperlink ref="A594" r:id="rId1179" xr:uid="{00000000-0004-0000-0000-00009A040000}"/>
    <hyperlink ref="D594" r:id="rId1180" xr:uid="{00000000-0004-0000-0000-00009B040000}"/>
    <hyperlink ref="A595" r:id="rId1181" xr:uid="{00000000-0004-0000-0000-00009C040000}"/>
    <hyperlink ref="D595" r:id="rId1182" xr:uid="{00000000-0004-0000-0000-00009D040000}"/>
    <hyperlink ref="A596" r:id="rId1183" xr:uid="{00000000-0004-0000-0000-00009E040000}"/>
    <hyperlink ref="D596" r:id="rId1184" xr:uid="{00000000-0004-0000-0000-00009F040000}"/>
    <hyperlink ref="A597" r:id="rId1185" xr:uid="{00000000-0004-0000-0000-0000A0040000}"/>
    <hyperlink ref="D597" r:id="rId1186" xr:uid="{00000000-0004-0000-0000-0000A1040000}"/>
    <hyperlink ref="A598" r:id="rId1187" xr:uid="{00000000-0004-0000-0000-0000A2040000}"/>
    <hyperlink ref="D598" r:id="rId1188" xr:uid="{00000000-0004-0000-0000-0000A3040000}"/>
    <hyperlink ref="A599" r:id="rId1189" xr:uid="{00000000-0004-0000-0000-0000A4040000}"/>
    <hyperlink ref="D599" r:id="rId1190" xr:uid="{00000000-0004-0000-0000-0000A5040000}"/>
    <hyperlink ref="A600" r:id="rId1191" xr:uid="{00000000-0004-0000-0000-0000A6040000}"/>
    <hyperlink ref="D600" r:id="rId1192" xr:uid="{00000000-0004-0000-0000-0000A7040000}"/>
    <hyperlink ref="A601" r:id="rId1193" xr:uid="{00000000-0004-0000-0000-0000A8040000}"/>
    <hyperlink ref="D601" r:id="rId1194" xr:uid="{00000000-0004-0000-0000-0000A9040000}"/>
    <hyperlink ref="A602" r:id="rId1195" xr:uid="{00000000-0004-0000-0000-0000AA040000}"/>
    <hyperlink ref="D602" r:id="rId1196" xr:uid="{00000000-0004-0000-0000-0000AB040000}"/>
    <hyperlink ref="A603" r:id="rId1197" xr:uid="{00000000-0004-0000-0000-0000AC040000}"/>
    <hyperlink ref="D603" r:id="rId1198" xr:uid="{00000000-0004-0000-0000-0000AD040000}"/>
    <hyperlink ref="A604" r:id="rId1199" xr:uid="{00000000-0004-0000-0000-0000AE040000}"/>
    <hyperlink ref="D604" r:id="rId1200" xr:uid="{00000000-0004-0000-0000-0000AF040000}"/>
    <hyperlink ref="A605" r:id="rId1201" xr:uid="{00000000-0004-0000-0000-0000B0040000}"/>
    <hyperlink ref="D605" r:id="rId1202" xr:uid="{00000000-0004-0000-0000-0000B1040000}"/>
    <hyperlink ref="A606" r:id="rId1203" xr:uid="{00000000-0004-0000-0000-0000B2040000}"/>
    <hyperlink ref="D606" r:id="rId1204" xr:uid="{00000000-0004-0000-0000-0000B3040000}"/>
    <hyperlink ref="A607" r:id="rId1205" xr:uid="{00000000-0004-0000-0000-0000B4040000}"/>
    <hyperlink ref="D607" r:id="rId1206" xr:uid="{00000000-0004-0000-0000-0000B5040000}"/>
    <hyperlink ref="A608" r:id="rId1207" xr:uid="{00000000-0004-0000-0000-0000B6040000}"/>
    <hyperlink ref="D608" r:id="rId1208" xr:uid="{00000000-0004-0000-0000-0000B7040000}"/>
    <hyperlink ref="A609" r:id="rId1209" xr:uid="{00000000-0004-0000-0000-0000B8040000}"/>
    <hyperlink ref="D609" r:id="rId1210" xr:uid="{00000000-0004-0000-0000-0000B9040000}"/>
    <hyperlink ref="A610" r:id="rId1211" xr:uid="{00000000-0004-0000-0000-0000BA040000}"/>
    <hyperlink ref="D610" r:id="rId1212" xr:uid="{00000000-0004-0000-0000-0000BB040000}"/>
    <hyperlink ref="A611" r:id="rId1213" xr:uid="{00000000-0004-0000-0000-0000BC040000}"/>
    <hyperlink ref="D611" r:id="rId1214" xr:uid="{00000000-0004-0000-0000-0000BD040000}"/>
    <hyperlink ref="A612" r:id="rId1215" xr:uid="{00000000-0004-0000-0000-0000BE040000}"/>
    <hyperlink ref="D612" r:id="rId1216" xr:uid="{00000000-0004-0000-0000-0000BF040000}"/>
    <hyperlink ref="A613" r:id="rId1217" xr:uid="{00000000-0004-0000-0000-0000C0040000}"/>
    <hyperlink ref="D613" r:id="rId1218" xr:uid="{00000000-0004-0000-0000-0000C1040000}"/>
    <hyperlink ref="A614" r:id="rId1219" xr:uid="{00000000-0004-0000-0000-0000C2040000}"/>
    <hyperlink ref="D614" r:id="rId1220" xr:uid="{00000000-0004-0000-0000-0000C3040000}"/>
    <hyperlink ref="A615" r:id="rId1221" xr:uid="{00000000-0004-0000-0000-0000C4040000}"/>
    <hyperlink ref="D615" r:id="rId1222" xr:uid="{00000000-0004-0000-0000-0000C5040000}"/>
    <hyperlink ref="A616" r:id="rId1223" xr:uid="{00000000-0004-0000-0000-0000C6040000}"/>
    <hyperlink ref="D616" r:id="rId1224" xr:uid="{00000000-0004-0000-0000-0000C7040000}"/>
    <hyperlink ref="A617" r:id="rId1225" xr:uid="{00000000-0004-0000-0000-0000C8040000}"/>
    <hyperlink ref="D617" r:id="rId1226" xr:uid="{00000000-0004-0000-0000-0000C9040000}"/>
    <hyperlink ref="A618" r:id="rId1227" xr:uid="{00000000-0004-0000-0000-0000CA040000}"/>
    <hyperlink ref="D618" r:id="rId1228" xr:uid="{00000000-0004-0000-0000-0000CB040000}"/>
    <hyperlink ref="A619" r:id="rId1229" xr:uid="{00000000-0004-0000-0000-0000CC040000}"/>
    <hyperlink ref="D619" r:id="rId1230" xr:uid="{00000000-0004-0000-0000-0000CD040000}"/>
    <hyperlink ref="A620" r:id="rId1231" xr:uid="{00000000-0004-0000-0000-0000CE040000}"/>
    <hyperlink ref="D620" r:id="rId1232" xr:uid="{00000000-0004-0000-0000-0000CF040000}"/>
    <hyperlink ref="A621" r:id="rId1233" xr:uid="{00000000-0004-0000-0000-0000D0040000}"/>
    <hyperlink ref="D621" r:id="rId1234" xr:uid="{00000000-0004-0000-0000-0000D1040000}"/>
    <hyperlink ref="A622" r:id="rId1235" xr:uid="{00000000-0004-0000-0000-0000D2040000}"/>
    <hyperlink ref="D622" r:id="rId1236" xr:uid="{00000000-0004-0000-0000-0000D3040000}"/>
    <hyperlink ref="A623" r:id="rId1237" xr:uid="{00000000-0004-0000-0000-0000D4040000}"/>
    <hyperlink ref="D623" r:id="rId1238" xr:uid="{00000000-0004-0000-0000-0000D5040000}"/>
    <hyperlink ref="A624" r:id="rId1239" xr:uid="{00000000-0004-0000-0000-0000D6040000}"/>
    <hyperlink ref="D624" r:id="rId1240" xr:uid="{00000000-0004-0000-0000-0000D7040000}"/>
    <hyperlink ref="A625" r:id="rId1241" xr:uid="{00000000-0004-0000-0000-0000D8040000}"/>
    <hyperlink ref="D625" r:id="rId1242" xr:uid="{00000000-0004-0000-0000-0000D9040000}"/>
    <hyperlink ref="A626" r:id="rId1243" xr:uid="{00000000-0004-0000-0000-0000DA040000}"/>
    <hyperlink ref="D626" r:id="rId1244" xr:uid="{00000000-0004-0000-0000-0000DB040000}"/>
    <hyperlink ref="A627" r:id="rId1245" xr:uid="{00000000-0004-0000-0000-0000DC040000}"/>
    <hyperlink ref="D627" r:id="rId1246" display="Sewer Vacuum, Hydro-Excavation, and Municipal Pumping Equipment with Related Accessories and Supplies" xr:uid="{00000000-0004-0000-0000-0000DD040000}"/>
    <hyperlink ref="A628" r:id="rId1247" xr:uid="{00000000-0004-0000-0000-0000DE040000}"/>
    <hyperlink ref="D628" r:id="rId1248" xr:uid="{00000000-0004-0000-0000-0000DF040000}"/>
    <hyperlink ref="A629" r:id="rId1249" xr:uid="{00000000-0004-0000-0000-0000E0040000}"/>
    <hyperlink ref="D629" r:id="rId1250" xr:uid="{00000000-0004-0000-0000-0000E1040000}"/>
    <hyperlink ref="A630" r:id="rId1251" xr:uid="{00000000-0004-0000-0000-0000E2040000}"/>
    <hyperlink ref="D630" r:id="rId1252" xr:uid="{00000000-0004-0000-0000-0000E3040000}"/>
    <hyperlink ref="A631" r:id="rId1253" xr:uid="{00000000-0004-0000-0000-0000E4040000}"/>
    <hyperlink ref="D631" r:id="rId1254" xr:uid="{00000000-0004-0000-0000-0000E5040000}"/>
    <hyperlink ref="A632" r:id="rId1255" xr:uid="{00000000-0004-0000-0000-0000E6040000}"/>
    <hyperlink ref="D632" r:id="rId1256" xr:uid="{00000000-0004-0000-0000-0000E7040000}"/>
    <hyperlink ref="A633" r:id="rId1257" xr:uid="{00000000-0004-0000-0000-0000E8040000}"/>
    <hyperlink ref="D633" r:id="rId1258" xr:uid="{00000000-0004-0000-0000-0000E9040000}"/>
    <hyperlink ref="A634" r:id="rId1259" xr:uid="{00000000-0004-0000-0000-0000EA040000}"/>
    <hyperlink ref="D634" r:id="rId1260" xr:uid="{00000000-0004-0000-0000-0000EB040000}"/>
    <hyperlink ref="A635" r:id="rId1261" xr:uid="{00000000-0004-0000-0000-0000EC040000}"/>
    <hyperlink ref="D635" r:id="rId1262" xr:uid="{00000000-0004-0000-0000-0000ED040000}"/>
    <hyperlink ref="A636" r:id="rId1263" xr:uid="{00000000-0004-0000-0000-0000EE040000}"/>
    <hyperlink ref="D636" r:id="rId1264" xr:uid="{00000000-0004-0000-0000-0000EF040000}"/>
    <hyperlink ref="A637" r:id="rId1265" xr:uid="{00000000-0004-0000-0000-0000F0040000}"/>
    <hyperlink ref="D637" r:id="rId1266" xr:uid="{00000000-0004-0000-0000-0000F1040000}"/>
    <hyperlink ref="A638" r:id="rId1267" xr:uid="{00000000-0004-0000-0000-0000F2040000}"/>
    <hyperlink ref="D638" r:id="rId1268" xr:uid="{00000000-0004-0000-0000-0000F3040000}"/>
    <hyperlink ref="A639" r:id="rId1269" xr:uid="{00000000-0004-0000-0000-0000F4040000}"/>
    <hyperlink ref="D639" r:id="rId1270" xr:uid="{00000000-0004-0000-0000-0000F5040000}"/>
    <hyperlink ref="A640" r:id="rId1271" xr:uid="{00000000-0004-0000-0000-0000F6040000}"/>
    <hyperlink ref="D640" r:id="rId1272" xr:uid="{00000000-0004-0000-0000-0000F7040000}"/>
    <hyperlink ref="A641" r:id="rId1273" xr:uid="{00000000-0004-0000-0000-0000F8040000}"/>
    <hyperlink ref="D641" r:id="rId1274" xr:uid="{00000000-0004-0000-0000-0000F9040000}"/>
    <hyperlink ref="A642" r:id="rId1275" xr:uid="{00000000-0004-0000-0000-0000FA040000}"/>
    <hyperlink ref="D642" r:id="rId1276" xr:uid="{00000000-0004-0000-0000-0000FB040000}"/>
    <hyperlink ref="A643" r:id="rId1277" xr:uid="{00000000-0004-0000-0000-0000FC040000}"/>
    <hyperlink ref="D643" r:id="rId1278" xr:uid="{00000000-0004-0000-0000-0000FD040000}"/>
    <hyperlink ref="A644" r:id="rId1279" xr:uid="{00000000-0004-0000-0000-0000FE040000}"/>
    <hyperlink ref="D644" r:id="rId1280" xr:uid="{00000000-0004-0000-0000-0000FF040000}"/>
    <hyperlink ref="A645" r:id="rId1281" xr:uid="{00000000-0004-0000-0000-000000050000}"/>
    <hyperlink ref="D645" r:id="rId1282" xr:uid="{00000000-0004-0000-0000-000001050000}"/>
    <hyperlink ref="A646" r:id="rId1283" xr:uid="{00000000-0004-0000-0000-000002050000}"/>
    <hyperlink ref="D646" r:id="rId1284" xr:uid="{00000000-0004-0000-0000-000003050000}"/>
    <hyperlink ref="A647" r:id="rId1285" xr:uid="{00000000-0004-0000-0000-000004050000}"/>
    <hyperlink ref="D647" r:id="rId1286" xr:uid="{00000000-0004-0000-0000-000005050000}"/>
    <hyperlink ref="A648" r:id="rId1287" xr:uid="{00000000-0004-0000-0000-000006050000}"/>
    <hyperlink ref="D648" r:id="rId1288" xr:uid="{00000000-0004-0000-0000-000007050000}"/>
    <hyperlink ref="A649" r:id="rId1289" xr:uid="{00000000-0004-0000-0000-000008050000}"/>
    <hyperlink ref="D649" r:id="rId1290" xr:uid="{00000000-0004-0000-0000-000009050000}"/>
    <hyperlink ref="A650" r:id="rId1291" xr:uid="{00000000-0004-0000-0000-00000A050000}"/>
    <hyperlink ref="D650" r:id="rId1292" xr:uid="{00000000-0004-0000-0000-00000B050000}"/>
    <hyperlink ref="A651" r:id="rId1293" xr:uid="{00000000-0004-0000-0000-00000C050000}"/>
    <hyperlink ref="D651" r:id="rId1294" xr:uid="{00000000-0004-0000-0000-00000D050000}"/>
    <hyperlink ref="A652" r:id="rId1295" xr:uid="{00000000-0004-0000-0000-00000E050000}"/>
    <hyperlink ref="D652" r:id="rId1296" xr:uid="{00000000-0004-0000-0000-00000F050000}"/>
    <hyperlink ref="A653" r:id="rId1297" xr:uid="{00000000-0004-0000-0000-000010050000}"/>
    <hyperlink ref="D653" r:id="rId1298" xr:uid="{00000000-0004-0000-0000-000011050000}"/>
    <hyperlink ref="A654" r:id="rId1299" xr:uid="{00000000-0004-0000-0000-000012050000}"/>
    <hyperlink ref="D654" r:id="rId1300" xr:uid="{00000000-0004-0000-0000-000013050000}"/>
    <hyperlink ref="A655" r:id="rId1301" xr:uid="{00000000-0004-0000-0000-000014050000}"/>
    <hyperlink ref="D655" r:id="rId1302" xr:uid="{00000000-0004-0000-0000-000015050000}"/>
    <hyperlink ref="A656" r:id="rId1303" xr:uid="{00000000-0004-0000-0000-000016050000}"/>
    <hyperlink ref="D656" r:id="rId1304" xr:uid="{00000000-0004-0000-0000-000017050000}"/>
    <hyperlink ref="A657" r:id="rId1305" xr:uid="{00000000-0004-0000-0000-000018050000}"/>
    <hyperlink ref="D657" r:id="rId1306" xr:uid="{00000000-0004-0000-0000-000019050000}"/>
    <hyperlink ref="A658" r:id="rId1307" xr:uid="{00000000-0004-0000-0000-00001A050000}"/>
    <hyperlink ref="D658" r:id="rId1308" xr:uid="{00000000-0004-0000-0000-00001B050000}"/>
    <hyperlink ref="A659" r:id="rId1309" xr:uid="{00000000-0004-0000-0000-00001C050000}"/>
    <hyperlink ref="D659" r:id="rId1310" xr:uid="{00000000-0004-0000-0000-00001D050000}"/>
    <hyperlink ref="A660" r:id="rId1311" xr:uid="{00000000-0004-0000-0000-00001E050000}"/>
    <hyperlink ref="D660" r:id="rId1312" xr:uid="{00000000-0004-0000-0000-00001F050000}"/>
    <hyperlink ref="A661" r:id="rId1313" xr:uid="{00000000-0004-0000-0000-000020050000}"/>
    <hyperlink ref="D661" r:id="rId1314" xr:uid="{00000000-0004-0000-0000-000021050000}"/>
    <hyperlink ref="A662" r:id="rId1315" xr:uid="{00000000-0004-0000-0000-000022050000}"/>
    <hyperlink ref="D662" r:id="rId1316" xr:uid="{00000000-0004-0000-0000-000023050000}"/>
    <hyperlink ref="A663" r:id="rId1317" xr:uid="{00000000-0004-0000-0000-000024050000}"/>
    <hyperlink ref="D663" r:id="rId1318" xr:uid="{00000000-0004-0000-0000-000025050000}"/>
    <hyperlink ref="A664" r:id="rId1319" xr:uid="{00000000-0004-0000-0000-000026050000}"/>
    <hyperlink ref="D664" r:id="rId1320" xr:uid="{00000000-0004-0000-0000-000027050000}"/>
    <hyperlink ref="A665" r:id="rId1321" xr:uid="{00000000-0004-0000-0000-000028050000}"/>
    <hyperlink ref="D665" r:id="rId1322" xr:uid="{00000000-0004-0000-0000-000029050000}"/>
    <hyperlink ref="A666" r:id="rId1323" xr:uid="{00000000-0004-0000-0000-00002A050000}"/>
    <hyperlink ref="D666" r:id="rId1324" xr:uid="{00000000-0004-0000-0000-00002B050000}"/>
    <hyperlink ref="A667" r:id="rId1325" xr:uid="{00000000-0004-0000-0000-00002C050000}"/>
    <hyperlink ref="D667" r:id="rId1326" xr:uid="{00000000-0004-0000-0000-00002D050000}"/>
    <hyperlink ref="A668" r:id="rId1327" xr:uid="{00000000-0004-0000-0000-00002E050000}"/>
    <hyperlink ref="D668" r:id="rId1328" xr:uid="{00000000-0004-0000-0000-00002F050000}"/>
    <hyperlink ref="A669" r:id="rId1329" xr:uid="{00000000-0004-0000-0000-000030050000}"/>
    <hyperlink ref="D669" r:id="rId1330" xr:uid="{00000000-0004-0000-0000-000031050000}"/>
    <hyperlink ref="A670" r:id="rId1331" xr:uid="{00000000-0004-0000-0000-000032050000}"/>
    <hyperlink ref="D670" r:id="rId1332" xr:uid="{00000000-0004-0000-0000-000033050000}"/>
    <hyperlink ref="A671" r:id="rId1333" xr:uid="{00000000-0004-0000-0000-000034050000}"/>
    <hyperlink ref="D671" r:id="rId1334" xr:uid="{00000000-0004-0000-0000-000035050000}"/>
    <hyperlink ref="A672" r:id="rId1335" xr:uid="{00000000-0004-0000-0000-000036050000}"/>
    <hyperlink ref="D672" r:id="rId1336" display="Sewer Vacuum, Hydro-Excavation, and Municipal Pumping Equipment with Related Accessories and Supplies" xr:uid="{00000000-0004-0000-0000-000037050000}"/>
    <hyperlink ref="A673" r:id="rId1337" xr:uid="{00000000-0004-0000-0000-000038050000}"/>
    <hyperlink ref="D673" r:id="rId1338" xr:uid="{00000000-0004-0000-0000-000039050000}"/>
    <hyperlink ref="A674" r:id="rId1339" xr:uid="{00000000-0004-0000-0000-00003A050000}"/>
    <hyperlink ref="D674" r:id="rId1340" xr:uid="{00000000-0004-0000-0000-00003B050000}"/>
    <hyperlink ref="A675" r:id="rId1341" xr:uid="{00000000-0004-0000-0000-00003C050000}"/>
    <hyperlink ref="D675" r:id="rId1342" xr:uid="{00000000-0004-0000-0000-00003D050000}"/>
    <hyperlink ref="A676" r:id="rId1343" xr:uid="{00000000-0004-0000-0000-00003E050000}"/>
    <hyperlink ref="D676" r:id="rId1344" xr:uid="{00000000-0004-0000-0000-00003F050000}"/>
    <hyperlink ref="A677" r:id="rId1345" xr:uid="{00000000-0004-0000-0000-000040050000}"/>
    <hyperlink ref="D677" r:id="rId1346" xr:uid="{00000000-0004-0000-0000-000041050000}"/>
    <hyperlink ref="A678" r:id="rId1347" xr:uid="{00000000-0004-0000-0000-000042050000}"/>
    <hyperlink ref="D678" r:id="rId1348" xr:uid="{00000000-0004-0000-0000-000043050000}"/>
    <hyperlink ref="A679" r:id="rId1349" xr:uid="{00000000-0004-0000-0000-000044050000}"/>
    <hyperlink ref="D679" r:id="rId1350" display="Aboveground Fuel and Fluid Storage with Related Hardware, Software, and Services" xr:uid="{00000000-0004-0000-0000-000045050000}"/>
    <hyperlink ref="A680" r:id="rId1351" xr:uid="{00000000-0004-0000-0000-000046050000}"/>
    <hyperlink ref="D680" r:id="rId1352" xr:uid="{00000000-0004-0000-0000-000047050000}"/>
    <hyperlink ref="A681" r:id="rId1353" xr:uid="{00000000-0004-0000-0000-000048050000}"/>
    <hyperlink ref="D681" r:id="rId1354" display="Food Products and Distribution for School Food Authorities with Related Supplies, Technology, and Services" xr:uid="{00000000-0004-0000-0000-000049050000}"/>
    <hyperlink ref="A682" r:id="rId1355" xr:uid="{00000000-0004-0000-0000-00004A050000}"/>
    <hyperlink ref="D682" r:id="rId1356" xr:uid="{00000000-0004-0000-0000-00004B050000}"/>
    <hyperlink ref="A683" r:id="rId1357" xr:uid="{00000000-0004-0000-0000-00004C050000}"/>
    <hyperlink ref="D683" r:id="rId1358" xr:uid="{00000000-0004-0000-0000-00004D050000}"/>
    <hyperlink ref="A684" r:id="rId1359" xr:uid="{00000000-0004-0000-0000-00004E050000}"/>
    <hyperlink ref="D684" r:id="rId1360" xr:uid="{00000000-0004-0000-0000-00004F050000}"/>
    <hyperlink ref="A685" r:id="rId1361" xr:uid="{00000000-0004-0000-0000-000050050000}"/>
    <hyperlink ref="D685" r:id="rId1362" xr:uid="{00000000-0004-0000-0000-000051050000}"/>
    <hyperlink ref="A686" r:id="rId1363" xr:uid="{00000000-0004-0000-0000-000052050000}"/>
    <hyperlink ref="D686" r:id="rId1364" xr:uid="{00000000-0004-0000-0000-000053050000}"/>
    <hyperlink ref="A687" r:id="rId1365" xr:uid="{00000000-0004-0000-0000-000054050000}"/>
    <hyperlink ref="D687" r:id="rId1366" xr:uid="{00000000-0004-0000-0000-000055050000}"/>
    <hyperlink ref="A688" r:id="rId1367" xr:uid="{00000000-0004-0000-0000-000056050000}"/>
    <hyperlink ref="D688" r:id="rId1368" xr:uid="{00000000-0004-0000-0000-000057050000}"/>
    <hyperlink ref="A689" r:id="rId1369" xr:uid="{00000000-0004-0000-0000-000058050000}"/>
    <hyperlink ref="D689" r:id="rId1370" xr:uid="{00000000-0004-0000-0000-000059050000}"/>
    <hyperlink ref="A690" r:id="rId1371" xr:uid="{00000000-0004-0000-0000-00005A050000}"/>
    <hyperlink ref="D690" r:id="rId1372" xr:uid="{00000000-0004-0000-0000-00005B050000}"/>
    <hyperlink ref="A691" r:id="rId1373" xr:uid="{00000000-0004-0000-0000-00005C050000}"/>
    <hyperlink ref="D691" r:id="rId1374" xr:uid="{00000000-0004-0000-0000-00005D050000}"/>
    <hyperlink ref="A692" r:id="rId1375" xr:uid="{00000000-0004-0000-0000-00005E050000}"/>
    <hyperlink ref="D692" r:id="rId1376" xr:uid="{00000000-0004-0000-0000-00005F050000}"/>
    <hyperlink ref="A693" r:id="rId1377" xr:uid="{00000000-0004-0000-0000-000060050000}"/>
    <hyperlink ref="D693" r:id="rId1378" xr:uid="{00000000-0004-0000-0000-000061050000}"/>
    <hyperlink ref="A694" r:id="rId1379" xr:uid="{00000000-0004-0000-0000-000062050000}"/>
    <hyperlink ref="D694" r:id="rId1380" xr:uid="{00000000-0004-0000-0000-000063050000}"/>
    <hyperlink ref="A695" r:id="rId1381" xr:uid="{00000000-0004-0000-0000-000064050000}"/>
    <hyperlink ref="D695" r:id="rId1382" xr:uid="{00000000-0004-0000-0000-000065050000}"/>
    <hyperlink ref="A696" r:id="rId1383" xr:uid="{00000000-0004-0000-0000-000066050000}"/>
    <hyperlink ref="D696" r:id="rId1384" xr:uid="{00000000-0004-0000-0000-000067050000}"/>
    <hyperlink ref="A697" r:id="rId1385" xr:uid="{00000000-0004-0000-0000-000068050000}"/>
    <hyperlink ref="D697" r:id="rId1386" xr:uid="{00000000-0004-0000-0000-000069050000}"/>
    <hyperlink ref="A698" r:id="rId1387" xr:uid="{00000000-0004-0000-0000-00006A050000}"/>
    <hyperlink ref="D698" r:id="rId1388" xr:uid="{00000000-0004-0000-0000-00006B050000}"/>
    <hyperlink ref="A699" r:id="rId1389" xr:uid="{00000000-0004-0000-0000-00006C050000}"/>
    <hyperlink ref="D699" r:id="rId1390" xr:uid="{00000000-0004-0000-0000-00006D050000}"/>
    <hyperlink ref="A700" r:id="rId1391" xr:uid="{00000000-0004-0000-0000-00006E050000}"/>
    <hyperlink ref="D700" r:id="rId1392" xr:uid="{00000000-0004-0000-0000-00006F050000}"/>
    <hyperlink ref="A701" r:id="rId1393" xr:uid="{00000000-0004-0000-0000-000070050000}"/>
    <hyperlink ref="D701" r:id="rId1394" xr:uid="{00000000-0004-0000-0000-000071050000}"/>
    <hyperlink ref="A702" r:id="rId1395" xr:uid="{00000000-0004-0000-0000-000072050000}"/>
    <hyperlink ref="D702" r:id="rId1396" xr:uid="{00000000-0004-0000-0000-000073050000}"/>
    <hyperlink ref="A703" r:id="rId1397" xr:uid="{00000000-0004-0000-0000-000074050000}"/>
    <hyperlink ref="D703" r:id="rId1398" xr:uid="{00000000-0004-0000-0000-000075050000}"/>
    <hyperlink ref="A704" r:id="rId1399" xr:uid="{00000000-0004-0000-0000-000076050000}"/>
    <hyperlink ref="D704" r:id="rId1400" xr:uid="{00000000-0004-0000-0000-000077050000}"/>
    <hyperlink ref="A705" r:id="rId1401" xr:uid="{00000000-0004-0000-0000-000078050000}"/>
    <hyperlink ref="D705" r:id="rId1402" xr:uid="{00000000-0004-0000-0000-000079050000}"/>
    <hyperlink ref="A706" r:id="rId1403" xr:uid="{00000000-0004-0000-0000-00007A050000}"/>
    <hyperlink ref="D706" r:id="rId1404" xr:uid="{00000000-0004-0000-0000-00007B050000}"/>
    <hyperlink ref="A707" r:id="rId1405" xr:uid="{00000000-0004-0000-0000-00007C050000}"/>
    <hyperlink ref="D707" r:id="rId1406" xr:uid="{00000000-0004-0000-0000-00007D050000}"/>
    <hyperlink ref="A708" r:id="rId1407" xr:uid="{00000000-0004-0000-0000-00007E050000}"/>
    <hyperlink ref="D708" r:id="rId1408" xr:uid="{00000000-0004-0000-0000-00007F050000}"/>
    <hyperlink ref="A709" r:id="rId1409" xr:uid="{00000000-0004-0000-0000-000080050000}"/>
    <hyperlink ref="D709" r:id="rId1410" display="Sewer Vacuum, Hydro-Excavation, and Municipal Pumping Equipment with Related Accessories and Supplies" xr:uid="{00000000-0004-0000-0000-000081050000}"/>
    <hyperlink ref="A710" r:id="rId1411" xr:uid="{00000000-0004-0000-0000-000082050000}"/>
    <hyperlink ref="D710" r:id="rId1412" xr:uid="{00000000-0004-0000-0000-000083050000}"/>
    <hyperlink ref="A711" r:id="rId1413" xr:uid="{00000000-0004-0000-0000-000084050000}"/>
    <hyperlink ref="D711" r:id="rId1414" xr:uid="{00000000-0004-0000-0000-000085050000}"/>
    <hyperlink ref="A712" r:id="rId1415" xr:uid="{00000000-0004-0000-0000-000086050000}"/>
    <hyperlink ref="D712" r:id="rId1416" xr:uid="{00000000-0004-0000-0000-000087050000}"/>
    <hyperlink ref="A713" r:id="rId1417" xr:uid="{00000000-0004-0000-0000-000088050000}"/>
    <hyperlink ref="D713" r:id="rId1418" xr:uid="{00000000-0004-0000-0000-000089050000}"/>
    <hyperlink ref="A714" r:id="rId1419" xr:uid="{00000000-0004-0000-0000-00008A050000}"/>
    <hyperlink ref="D714" r:id="rId1420" xr:uid="{00000000-0004-0000-0000-00008B050000}"/>
    <hyperlink ref="A715" r:id="rId1421" xr:uid="{00000000-0004-0000-0000-00008C050000}"/>
    <hyperlink ref="D715" r:id="rId1422" xr:uid="{00000000-0004-0000-0000-00008D050000}"/>
    <hyperlink ref="A716" r:id="rId1423" xr:uid="{00000000-0004-0000-0000-00008E050000}"/>
    <hyperlink ref="D716" r:id="rId1424" xr:uid="{00000000-0004-0000-0000-00008F050000}"/>
    <hyperlink ref="A717" r:id="rId1425" xr:uid="{00000000-0004-0000-0000-000090050000}"/>
    <hyperlink ref="D717" r:id="rId1426" xr:uid="{00000000-0004-0000-0000-000091050000}"/>
    <hyperlink ref="A718" r:id="rId1427" xr:uid="{00000000-0004-0000-0000-000092050000}"/>
    <hyperlink ref="D718" r:id="rId1428" xr:uid="{00000000-0004-0000-0000-000093050000}"/>
    <hyperlink ref="A719" r:id="rId1429" xr:uid="{00000000-0004-0000-0000-000094050000}"/>
    <hyperlink ref="D719" r:id="rId1430" xr:uid="{00000000-0004-0000-0000-000095050000}"/>
    <hyperlink ref="A720" r:id="rId1431" xr:uid="{00000000-0004-0000-0000-000096050000}"/>
    <hyperlink ref="D720" r:id="rId1432" xr:uid="{00000000-0004-0000-0000-000097050000}"/>
    <hyperlink ref="A721" r:id="rId1433" xr:uid="{00000000-0004-0000-0000-000098050000}"/>
    <hyperlink ref="D721" r:id="rId1434" xr:uid="{00000000-0004-0000-0000-000099050000}"/>
    <hyperlink ref="A722" r:id="rId1435" xr:uid="{00000000-0004-0000-0000-00009A050000}"/>
    <hyperlink ref="D722" r:id="rId1436" xr:uid="{00000000-0004-0000-0000-00009B050000}"/>
    <hyperlink ref="A723" r:id="rId1437" xr:uid="{00000000-0004-0000-0000-00009C050000}"/>
    <hyperlink ref="D723" r:id="rId1438" xr:uid="{00000000-0004-0000-0000-00009D050000}"/>
    <hyperlink ref="A724" r:id="rId1439" xr:uid="{00000000-0004-0000-0000-00009E050000}"/>
    <hyperlink ref="D724" r:id="rId1440" xr:uid="{00000000-0004-0000-0000-00009F050000}"/>
    <hyperlink ref="A725" r:id="rId1441" xr:uid="{00000000-0004-0000-0000-0000A0050000}"/>
    <hyperlink ref="D725" r:id="rId1442" xr:uid="{00000000-0004-0000-0000-0000A1050000}"/>
    <hyperlink ref="A726" r:id="rId1443" xr:uid="{00000000-0004-0000-0000-0000A2050000}"/>
    <hyperlink ref="D726" r:id="rId1444" xr:uid="{00000000-0004-0000-0000-0000A3050000}"/>
    <hyperlink ref="A727" r:id="rId1445" xr:uid="{00000000-0004-0000-0000-0000A4050000}"/>
    <hyperlink ref="D727" r:id="rId1446" xr:uid="{00000000-0004-0000-0000-0000A5050000}"/>
    <hyperlink ref="A728" r:id="rId1447" xr:uid="{00000000-0004-0000-0000-0000A6050000}"/>
    <hyperlink ref="D728" r:id="rId1448" xr:uid="{00000000-0004-0000-0000-0000A7050000}"/>
    <hyperlink ref="A729" r:id="rId1449" xr:uid="{00000000-0004-0000-0000-0000A8050000}"/>
    <hyperlink ref="D729" r:id="rId1450" xr:uid="{00000000-0004-0000-0000-0000A9050000}"/>
    <hyperlink ref="A730" r:id="rId1451" xr:uid="{00000000-0004-0000-0000-0000AA050000}"/>
    <hyperlink ref="D730" r:id="rId1452" xr:uid="{00000000-0004-0000-0000-0000AB050000}"/>
    <hyperlink ref="A731" r:id="rId1453" xr:uid="{00000000-0004-0000-0000-0000AC050000}"/>
    <hyperlink ref="D731" r:id="rId1454" xr:uid="{00000000-0004-0000-0000-0000AD050000}"/>
    <hyperlink ref="A732" r:id="rId1455" xr:uid="{00000000-0004-0000-0000-0000AE050000}"/>
    <hyperlink ref="D732" r:id="rId1456" xr:uid="{00000000-0004-0000-0000-0000AF050000}"/>
    <hyperlink ref="A733" r:id="rId1457" xr:uid="{00000000-0004-0000-0000-0000B0050000}"/>
    <hyperlink ref="D733" r:id="rId1458" xr:uid="{00000000-0004-0000-0000-0000B1050000}"/>
    <hyperlink ref="A734" r:id="rId1459" xr:uid="{00000000-0004-0000-0000-0000B2050000}"/>
    <hyperlink ref="D734" r:id="rId1460" xr:uid="{00000000-0004-0000-0000-0000B3050000}"/>
    <hyperlink ref="A735" r:id="rId1461" xr:uid="{00000000-0004-0000-0000-0000B4050000}"/>
    <hyperlink ref="D735" r:id="rId1462" xr:uid="{00000000-0004-0000-0000-0000B5050000}"/>
    <hyperlink ref="A736" r:id="rId1463" xr:uid="{00000000-0004-0000-0000-0000B6050000}"/>
    <hyperlink ref="D736" r:id="rId1464" xr:uid="{00000000-0004-0000-0000-0000B7050000}"/>
    <hyperlink ref="A737" r:id="rId1465" xr:uid="{00000000-0004-0000-0000-0000B8050000}"/>
    <hyperlink ref="D737" r:id="rId1466" xr:uid="{00000000-0004-0000-0000-0000B9050000}"/>
    <hyperlink ref="A738" r:id="rId1467" xr:uid="{00000000-0004-0000-0000-0000BA050000}"/>
    <hyperlink ref="D738" r:id="rId1468" xr:uid="{00000000-0004-0000-0000-0000BB050000}"/>
    <hyperlink ref="A739" r:id="rId1469" xr:uid="{00000000-0004-0000-0000-0000BC050000}"/>
    <hyperlink ref="D739" r:id="rId1470" xr:uid="{00000000-0004-0000-0000-0000BD050000}"/>
    <hyperlink ref="A740" r:id="rId1471" xr:uid="{00000000-0004-0000-0000-0000BE050000}"/>
    <hyperlink ref="D740" r:id="rId1472" xr:uid="{00000000-0004-0000-0000-0000BF050000}"/>
    <hyperlink ref="A741" r:id="rId1473" xr:uid="{00000000-0004-0000-0000-0000C0050000}"/>
    <hyperlink ref="D741" r:id="rId1474" xr:uid="{00000000-0004-0000-0000-0000C1050000}"/>
    <hyperlink ref="A742" r:id="rId1475" xr:uid="{00000000-0004-0000-0000-0000C2050000}"/>
    <hyperlink ref="D742" r:id="rId1476" xr:uid="{00000000-0004-0000-0000-0000C3050000}"/>
    <hyperlink ref="A743" r:id="rId1477" xr:uid="{00000000-0004-0000-0000-0000C4050000}"/>
    <hyperlink ref="D743" r:id="rId1478" xr:uid="{00000000-0004-0000-0000-0000C5050000}"/>
    <hyperlink ref="A744" r:id="rId1479" xr:uid="{00000000-0004-0000-0000-0000C6050000}"/>
    <hyperlink ref="D744" r:id="rId1480" display="Food Products and Distribution for School Food Authorities with Related Supplies, Technology, and Services" xr:uid="{00000000-0004-0000-0000-0000C7050000}"/>
    <hyperlink ref="A745" r:id="rId1481" xr:uid="{00000000-0004-0000-0000-0000C8050000}"/>
    <hyperlink ref="D745" r:id="rId1482" xr:uid="{00000000-0004-0000-0000-0000C9050000}"/>
    <hyperlink ref="A746" r:id="rId1483" xr:uid="{00000000-0004-0000-0000-0000CA050000}"/>
    <hyperlink ref="D746" r:id="rId1484" xr:uid="{00000000-0004-0000-0000-0000CB050000}"/>
    <hyperlink ref="A747" r:id="rId1485" xr:uid="{00000000-0004-0000-0000-0000CC050000}"/>
    <hyperlink ref="D747" r:id="rId1486" xr:uid="{00000000-0004-0000-0000-0000CD050000}"/>
    <hyperlink ref="A748" r:id="rId1487" xr:uid="{00000000-0004-0000-0000-0000CE050000}"/>
    <hyperlink ref="D748" r:id="rId1488" xr:uid="{00000000-0004-0000-0000-0000CF050000}"/>
    <hyperlink ref="A749" r:id="rId1489" xr:uid="{00000000-0004-0000-0000-0000D0050000}"/>
    <hyperlink ref="D749" r:id="rId1490" display="Sewer Vacuum, Hydro-Excavation, and Municipal Pumping Equipment with Related Accessories and Supplies" xr:uid="{00000000-0004-0000-0000-0000D1050000}"/>
    <hyperlink ref="A750" r:id="rId1491" xr:uid="{00000000-0004-0000-0000-0000D2050000}"/>
    <hyperlink ref="D750" r:id="rId1492" display="Sewer Vacuum, Hydro-Excavation, and Municipal Pumping Equipment with Related Accessories and Supplies" xr:uid="{00000000-0004-0000-0000-0000D3050000}"/>
    <hyperlink ref="A751" r:id="rId1493" xr:uid="{00000000-0004-0000-0000-0000D4050000}"/>
    <hyperlink ref="D751" r:id="rId1494" xr:uid="{00000000-0004-0000-0000-0000D5050000}"/>
    <hyperlink ref="A752" r:id="rId1495" xr:uid="{00000000-0004-0000-0000-0000D6050000}"/>
    <hyperlink ref="D752" r:id="rId1496" xr:uid="{00000000-0004-0000-0000-0000D7050000}"/>
    <hyperlink ref="A753" r:id="rId1497" xr:uid="{00000000-0004-0000-0000-0000D8050000}"/>
    <hyperlink ref="D753" r:id="rId1498" xr:uid="{00000000-0004-0000-0000-0000D9050000}"/>
    <hyperlink ref="A754" r:id="rId1499" xr:uid="{00000000-0004-0000-0000-0000DA050000}"/>
    <hyperlink ref="D754" r:id="rId1500" xr:uid="{00000000-0004-0000-0000-0000DB050000}"/>
    <hyperlink ref="A755" r:id="rId1501" xr:uid="{00000000-0004-0000-0000-0000DC050000}"/>
    <hyperlink ref="D755" r:id="rId1502" xr:uid="{00000000-0004-0000-0000-0000DD050000}"/>
    <hyperlink ref="A756" r:id="rId1503" xr:uid="{00000000-0004-0000-0000-0000DE050000}"/>
    <hyperlink ref="D756" r:id="rId1504" xr:uid="{00000000-0004-0000-0000-0000DF050000}"/>
    <hyperlink ref="A757" r:id="rId1505" xr:uid="{00000000-0004-0000-0000-0000E0050000}"/>
    <hyperlink ref="D757" r:id="rId1506" xr:uid="{00000000-0004-0000-0000-0000E1050000}"/>
    <hyperlink ref="A758" r:id="rId1507" xr:uid="{00000000-0004-0000-0000-0000E2050000}"/>
    <hyperlink ref="D758" r:id="rId1508" xr:uid="{00000000-0004-0000-0000-0000E3050000}"/>
    <hyperlink ref="A759" r:id="rId1509" xr:uid="{00000000-0004-0000-0000-0000E4050000}"/>
    <hyperlink ref="D759" r:id="rId1510" xr:uid="{00000000-0004-0000-0000-0000E5050000}"/>
    <hyperlink ref="A760" r:id="rId1511" xr:uid="{00000000-0004-0000-0000-0000E6050000}"/>
    <hyperlink ref="D760" r:id="rId1512" xr:uid="{00000000-0004-0000-0000-0000E7050000}"/>
    <hyperlink ref="A761" r:id="rId1513" xr:uid="{00000000-0004-0000-0000-0000E8050000}"/>
    <hyperlink ref="D761" r:id="rId1514" xr:uid="{00000000-0004-0000-0000-0000E9050000}"/>
    <hyperlink ref="A762" r:id="rId1515" xr:uid="{00000000-0004-0000-0000-0000EA050000}"/>
    <hyperlink ref="D762" r:id="rId1516" xr:uid="{00000000-0004-0000-0000-0000EB050000}"/>
    <hyperlink ref="A763" r:id="rId1517" xr:uid="{00000000-0004-0000-0000-0000EC050000}"/>
    <hyperlink ref="D763" r:id="rId1518" xr:uid="{00000000-0004-0000-0000-0000ED050000}"/>
    <hyperlink ref="A764" r:id="rId1519" xr:uid="{00000000-0004-0000-0000-0000EE050000}"/>
    <hyperlink ref="D764" r:id="rId1520" xr:uid="{00000000-0004-0000-0000-0000EF050000}"/>
    <hyperlink ref="A765" r:id="rId1521" xr:uid="{00000000-0004-0000-0000-0000F0050000}"/>
    <hyperlink ref="D765" r:id="rId1522" xr:uid="{00000000-0004-0000-0000-0000F1050000}"/>
    <hyperlink ref="A766" r:id="rId1523" xr:uid="{00000000-0004-0000-0000-0000F2050000}"/>
    <hyperlink ref="D766" r:id="rId1524" xr:uid="{00000000-0004-0000-0000-0000F3050000}"/>
    <hyperlink ref="A767" r:id="rId1525" xr:uid="{00000000-0004-0000-0000-0000F4050000}"/>
    <hyperlink ref="D767" r:id="rId1526" xr:uid="{00000000-0004-0000-0000-0000F5050000}"/>
    <hyperlink ref="A768" r:id="rId1527" xr:uid="{00000000-0004-0000-0000-0000F6050000}"/>
    <hyperlink ref="D768" r:id="rId1528" xr:uid="{00000000-0004-0000-0000-0000F7050000}"/>
    <hyperlink ref="A769" r:id="rId1529" xr:uid="{00000000-0004-0000-0000-0000F8050000}"/>
    <hyperlink ref="D769" r:id="rId1530" xr:uid="{00000000-0004-0000-0000-0000F9050000}"/>
    <hyperlink ref="A770" r:id="rId1531" xr:uid="{00000000-0004-0000-0000-0000FA050000}"/>
    <hyperlink ref="D770" r:id="rId1532" xr:uid="{00000000-0004-0000-0000-0000FB050000}"/>
    <hyperlink ref="A771" r:id="rId1533" xr:uid="{00000000-0004-0000-0000-0000FC050000}"/>
    <hyperlink ref="D771" r:id="rId1534" xr:uid="{00000000-0004-0000-0000-0000FD050000}"/>
    <hyperlink ref="A772" r:id="rId1535" xr:uid="{00000000-0004-0000-0000-0000FE050000}"/>
    <hyperlink ref="D772" r:id="rId1536" xr:uid="{00000000-0004-0000-0000-0000FF050000}"/>
    <hyperlink ref="A773" r:id="rId1537" xr:uid="{00000000-0004-0000-0000-000000060000}"/>
    <hyperlink ref="D773" r:id="rId1538" xr:uid="{00000000-0004-0000-0000-000001060000}"/>
    <hyperlink ref="A774" r:id="rId1539" xr:uid="{00000000-0004-0000-0000-000002060000}"/>
    <hyperlink ref="D774" r:id="rId1540" xr:uid="{00000000-0004-0000-0000-000003060000}"/>
    <hyperlink ref="A775" r:id="rId1541" xr:uid="{00000000-0004-0000-0000-000004060000}"/>
    <hyperlink ref="D775" r:id="rId1542" xr:uid="{00000000-0004-0000-0000-000005060000}"/>
    <hyperlink ref="A776" r:id="rId1543" xr:uid="{00000000-0004-0000-0000-000006060000}"/>
    <hyperlink ref="D776" r:id="rId1544" xr:uid="{00000000-0004-0000-0000-000007060000}"/>
    <hyperlink ref="A777" r:id="rId1545" xr:uid="{00000000-0004-0000-0000-000008060000}"/>
    <hyperlink ref="D777" r:id="rId1546" xr:uid="{00000000-0004-0000-0000-000009060000}"/>
    <hyperlink ref="A778" r:id="rId1547" xr:uid="{00000000-0004-0000-0000-00000A060000}"/>
    <hyperlink ref="D778" r:id="rId1548" xr:uid="{00000000-0004-0000-0000-00000B060000}"/>
    <hyperlink ref="A779" r:id="rId1549" xr:uid="{00000000-0004-0000-0000-00000C060000}"/>
    <hyperlink ref="D779" r:id="rId1550" xr:uid="{00000000-0004-0000-0000-00000D060000}"/>
    <hyperlink ref="A780" r:id="rId1551" xr:uid="{00000000-0004-0000-0000-00000E060000}"/>
    <hyperlink ref="D780" r:id="rId1552" xr:uid="{00000000-0004-0000-0000-00000F060000}"/>
    <hyperlink ref="A781" r:id="rId1553" xr:uid="{00000000-0004-0000-0000-000010060000}"/>
    <hyperlink ref="D781" r:id="rId1554" xr:uid="{00000000-0004-0000-0000-000011060000}"/>
    <hyperlink ref="A782" r:id="rId1555" xr:uid="{00000000-0004-0000-0000-000012060000}"/>
    <hyperlink ref="D782" r:id="rId1556" xr:uid="{00000000-0004-0000-0000-000013060000}"/>
    <hyperlink ref="A783" r:id="rId1557" xr:uid="{00000000-0004-0000-0000-000014060000}"/>
    <hyperlink ref="D783" r:id="rId1558" xr:uid="{00000000-0004-0000-0000-000015060000}"/>
    <hyperlink ref="A784" r:id="rId1559" xr:uid="{00000000-0004-0000-0000-000016060000}"/>
    <hyperlink ref="D784" r:id="rId1560" xr:uid="{00000000-0004-0000-0000-000017060000}"/>
    <hyperlink ref="A785" r:id="rId1561" xr:uid="{00000000-0004-0000-0000-000018060000}"/>
    <hyperlink ref="D785" r:id="rId1562" xr:uid="{00000000-0004-0000-0000-000019060000}"/>
    <hyperlink ref="A786" r:id="rId1563" xr:uid="{00000000-0004-0000-0000-00001A060000}"/>
    <hyperlink ref="D786" r:id="rId1564" xr:uid="{00000000-0004-0000-0000-00001B060000}"/>
    <hyperlink ref="A787" r:id="rId1565" xr:uid="{00000000-0004-0000-0000-00001C060000}"/>
    <hyperlink ref="D787" r:id="rId1566" xr:uid="{00000000-0004-0000-0000-00001D060000}"/>
    <hyperlink ref="A788" r:id="rId1567" xr:uid="{00000000-0004-0000-0000-00001E060000}"/>
    <hyperlink ref="D788" r:id="rId1568" xr:uid="{00000000-0004-0000-0000-00001F060000}"/>
    <hyperlink ref="A789" r:id="rId1569" xr:uid="{00000000-0004-0000-0000-000020060000}"/>
    <hyperlink ref="D789" r:id="rId1570" xr:uid="{00000000-0004-0000-0000-000021060000}"/>
    <hyperlink ref="A790" r:id="rId1571" xr:uid="{00000000-0004-0000-0000-000022060000}"/>
    <hyperlink ref="D790" r:id="rId1572" xr:uid="{00000000-0004-0000-0000-000023060000}"/>
    <hyperlink ref="A791" r:id="rId1573" xr:uid="{00000000-0004-0000-0000-000024060000}"/>
    <hyperlink ref="D791" r:id="rId1574" xr:uid="{00000000-0004-0000-0000-000025060000}"/>
    <hyperlink ref="A792" r:id="rId1575" xr:uid="{00000000-0004-0000-0000-000026060000}"/>
    <hyperlink ref="D792" r:id="rId1576" xr:uid="{00000000-0004-0000-0000-000027060000}"/>
    <hyperlink ref="A793" r:id="rId1577" xr:uid="{00000000-0004-0000-0000-000028060000}"/>
    <hyperlink ref="D793" r:id="rId1578" xr:uid="{00000000-0004-0000-0000-000029060000}"/>
    <hyperlink ref="A794" r:id="rId1579" xr:uid="{00000000-0004-0000-0000-00002A060000}"/>
    <hyperlink ref="D794" r:id="rId1580" xr:uid="{00000000-0004-0000-0000-00002B060000}"/>
    <hyperlink ref="A795" r:id="rId1581" xr:uid="{00000000-0004-0000-0000-00002C060000}"/>
    <hyperlink ref="D795" r:id="rId1582" xr:uid="{00000000-0004-0000-0000-00002D060000}"/>
    <hyperlink ref="A796" r:id="rId1583" xr:uid="{00000000-0004-0000-0000-00002E060000}"/>
    <hyperlink ref="D796" r:id="rId1584" xr:uid="{00000000-0004-0000-0000-00002F060000}"/>
    <hyperlink ref="A797" r:id="rId1585" xr:uid="{00000000-0004-0000-0000-000030060000}"/>
    <hyperlink ref="D797" r:id="rId1586" xr:uid="{00000000-0004-0000-0000-000031060000}"/>
    <hyperlink ref="A798" r:id="rId1587" xr:uid="{00000000-0004-0000-0000-000032060000}"/>
    <hyperlink ref="D798" r:id="rId1588" xr:uid="{00000000-0004-0000-0000-000033060000}"/>
    <hyperlink ref="A799" r:id="rId1589" xr:uid="{00000000-0004-0000-0000-000034060000}"/>
    <hyperlink ref="D799" r:id="rId1590" xr:uid="{00000000-0004-0000-0000-000035060000}"/>
    <hyperlink ref="A800" r:id="rId1591" xr:uid="{00000000-0004-0000-0000-000036060000}"/>
    <hyperlink ref="D800" r:id="rId1592" xr:uid="{00000000-0004-0000-0000-000037060000}"/>
    <hyperlink ref="A801" r:id="rId1593" xr:uid="{00000000-0004-0000-0000-000038060000}"/>
    <hyperlink ref="D801" r:id="rId1594" xr:uid="{00000000-0004-0000-0000-000039060000}"/>
    <hyperlink ref="A802" r:id="rId1595" xr:uid="{00000000-0004-0000-0000-00003A060000}"/>
    <hyperlink ref="D802" r:id="rId1596" xr:uid="{00000000-0004-0000-0000-00003B060000}"/>
    <hyperlink ref="A803" r:id="rId1597" xr:uid="{00000000-0004-0000-0000-00003C060000}"/>
    <hyperlink ref="D803" r:id="rId1598" xr:uid="{00000000-0004-0000-0000-00003D060000}"/>
    <hyperlink ref="A804" r:id="rId1599" xr:uid="{00000000-0004-0000-0000-00003E060000}"/>
    <hyperlink ref="D804" r:id="rId1600" xr:uid="{00000000-0004-0000-0000-00003F060000}"/>
    <hyperlink ref="A805" r:id="rId1601" xr:uid="{00000000-0004-0000-0000-000040060000}"/>
    <hyperlink ref="D805" r:id="rId1602" xr:uid="{00000000-0004-0000-0000-000041060000}"/>
    <hyperlink ref="A806" r:id="rId1603" xr:uid="{00000000-0004-0000-0000-000042060000}"/>
    <hyperlink ref="D806" r:id="rId1604" xr:uid="{00000000-0004-0000-0000-000043060000}"/>
    <hyperlink ref="A807" r:id="rId1605" xr:uid="{00000000-0004-0000-0000-000044060000}"/>
    <hyperlink ref="D807" r:id="rId1606" xr:uid="{00000000-0004-0000-0000-000045060000}"/>
    <hyperlink ref="A808" r:id="rId1607" xr:uid="{00000000-0004-0000-0000-000046060000}"/>
    <hyperlink ref="D808" r:id="rId1608" xr:uid="{00000000-0004-0000-0000-000047060000}"/>
    <hyperlink ref="A809" r:id="rId1609" xr:uid="{00000000-0004-0000-0000-000048060000}"/>
    <hyperlink ref="D809" r:id="rId1610" xr:uid="{00000000-0004-0000-0000-000049060000}"/>
    <hyperlink ref="A810" r:id="rId1611" xr:uid="{00000000-0004-0000-0000-00004A060000}"/>
    <hyperlink ref="D810" r:id="rId1612" xr:uid="{00000000-0004-0000-0000-00004B060000}"/>
    <hyperlink ref="A811" r:id="rId1613" xr:uid="{00000000-0004-0000-0000-00004C060000}"/>
    <hyperlink ref="D811" r:id="rId1614" xr:uid="{00000000-0004-0000-0000-00004D060000}"/>
    <hyperlink ref="A812" r:id="rId1615" xr:uid="{00000000-0004-0000-0000-00004E060000}"/>
    <hyperlink ref="D812" r:id="rId1616" xr:uid="{00000000-0004-0000-0000-00004F060000}"/>
    <hyperlink ref="A813" r:id="rId1617" xr:uid="{00000000-0004-0000-0000-000050060000}"/>
    <hyperlink ref="D813" r:id="rId1618" xr:uid="{00000000-0004-0000-0000-000051060000}"/>
    <hyperlink ref="A814" r:id="rId1619" xr:uid="{00000000-0004-0000-0000-000052060000}"/>
    <hyperlink ref="D814" r:id="rId1620" xr:uid="{00000000-0004-0000-0000-000053060000}"/>
    <hyperlink ref="A815" r:id="rId1621" xr:uid="{00000000-0004-0000-0000-000054060000}"/>
    <hyperlink ref="D815" r:id="rId1622" xr:uid="{00000000-0004-0000-0000-000055060000}"/>
  </hyperlinks>
  <pageMargins left="0.7" right="0.7" top="0.75" bottom="0.75" header="0.3" footer="0.3"/>
  <drawing r:id="rId162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ContractReport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Erica Anne Hernandez Smith</dc:creator>
  <cp:lastModifiedBy>Southwestern-Erica</cp:lastModifiedBy>
  <dcterms:created xsi:type="dcterms:W3CDTF">2025-01-08T14:17:03Z</dcterms:created>
  <dcterms:modified xsi:type="dcterms:W3CDTF">2025-01-08T14:17:03Z</dcterms:modified>
</cp:coreProperties>
</file>